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workbookProtection workbookPassword="F9B9" lockStructure="1"/>
  <bookViews>
    <workbookView xWindow="15120" yWindow="-255" windowWidth="13170" windowHeight="11760" activeTab="1"/>
  </bookViews>
  <sheets>
    <sheet name="Erläuterungen zum Modell" sheetId="64" r:id="rId1"/>
    <sheet name="Input und Output" sheetId="21" r:id="rId2"/>
    <sheet name="." sheetId="22" r:id="rId3"/>
  </sheets>
  <definedNames>
    <definedName name="_xlnm.Print_Area" localSheetId="2">'.'!$A$2:$L$43</definedName>
    <definedName name="_xlnm.Print_Area" localSheetId="1">'Input und Output'!$A$1:$I$41</definedName>
  </definedNames>
  <calcPr calcId="145621"/>
</workbook>
</file>

<file path=xl/calcChain.xml><?xml version="1.0" encoding="utf-8"?>
<calcChain xmlns="http://schemas.openxmlformats.org/spreadsheetml/2006/main">
  <c r="D36" i="22" l="1"/>
  <c r="D12" i="22" l="1"/>
  <c r="D19" i="22"/>
  <c r="D31" i="22"/>
  <c r="D35" i="22"/>
  <c r="D11" i="22"/>
  <c r="D18" i="22"/>
  <c r="D30" i="22"/>
  <c r="D34" i="22"/>
  <c r="D10" i="22"/>
  <c r="D17" i="22"/>
  <c r="D29" i="22"/>
  <c r="D28" i="22"/>
  <c r="D9" i="22"/>
  <c r="D8" i="22"/>
  <c r="D16" i="22"/>
  <c r="D27" i="22"/>
  <c r="D22" i="22"/>
  <c r="D14" i="22"/>
  <c r="D33" i="22"/>
  <c r="D21" i="22"/>
  <c r="D13" i="22"/>
  <c r="D37" i="22"/>
  <c r="D20" i="22"/>
  <c r="D26" i="22"/>
  <c r="E8" i="22"/>
  <c r="E9" i="21" l="1"/>
  <c r="E10" i="21"/>
  <c r="E11" i="21"/>
  <c r="E12" i="21"/>
  <c r="E13" i="21"/>
  <c r="E8" i="21"/>
  <c r="J40" i="22" l="1"/>
  <c r="J25" i="22" s="1"/>
  <c r="E36" i="22"/>
  <c r="E35" i="22"/>
  <c r="E34" i="22"/>
  <c r="E33" i="22"/>
  <c r="D32" i="22"/>
  <c r="E28" i="22"/>
  <c r="E27" i="22"/>
  <c r="E26" i="22"/>
  <c r="D25" i="22"/>
  <c r="E20" i="22"/>
  <c r="E19" i="22"/>
  <c r="E18" i="22"/>
  <c r="E17" i="22"/>
  <c r="E16" i="22"/>
  <c r="F13" i="22"/>
  <c r="F12" i="22"/>
  <c r="F11" i="22"/>
  <c r="F10" i="22"/>
  <c r="F9" i="22"/>
  <c r="F8" i="22"/>
  <c r="E31" i="22"/>
  <c r="D6" i="22"/>
  <c r="D41" i="22" l="1"/>
  <c r="E21" i="22"/>
  <c r="E29" i="22"/>
  <c r="E37" i="22"/>
  <c r="E22" i="22"/>
  <c r="E30" i="22"/>
  <c r="E14" i="22"/>
  <c r="I8" i="22" l="1"/>
  <c r="H6" i="21" s="1"/>
  <c r="H8" i="21" l="1"/>
  <c r="H10" i="21"/>
  <c r="K25" i="22"/>
  <c r="H12" i="21" l="1"/>
</calcChain>
</file>

<file path=xl/sharedStrings.xml><?xml version="1.0" encoding="utf-8"?>
<sst xmlns="http://schemas.openxmlformats.org/spreadsheetml/2006/main" count="96" uniqueCount="91">
  <si>
    <t>Klientenbezogene Aufgaben</t>
  </si>
  <si>
    <t>■ Dossierverarbeitung als SVA-Zweigstelle</t>
  </si>
  <si>
    <t>Ergänzende Aufgaben</t>
  </si>
  <si>
    <t>Führung und Vernetzung</t>
  </si>
  <si>
    <t>■ Umsetzung der Pflegekinderverordnung (PAVO)</t>
  </si>
  <si>
    <t>■ Verlustscheinverwaltung</t>
  </si>
  <si>
    <t>■ Unterhaltsverträge</t>
  </si>
  <si>
    <t>■ Buchhaltung</t>
  </si>
  <si>
    <t>■ Personalführung</t>
  </si>
  <si>
    <t>■ Zusammenarbeit mit politischen Behörden (z.B. Besprechungen mit Ressortvorsteher/in)</t>
  </si>
  <si>
    <t>■ Projektarbeit (z.B. Organisation / Mitarbeit bei Projekten mit Freiwilligen wie Seniorenveranstaltungen, Deutschkurse etc.)</t>
  </si>
  <si>
    <t>■ Verwaltung von Fonds- und Stiftungsgeldern</t>
  </si>
  <si>
    <t>■ Controlling und Reporting, Budgeterstellung für den gesamten Sozialdienst</t>
  </si>
  <si>
    <t>Fallführung gemäss Auftrag Sozialhilfe- und Präventionsgesetz (inklusive Abklärungen und Aktenführung):</t>
  </si>
  <si>
    <t>Modell zur Berechnung des Personalbedarfs von Sozialdiensten im Kanton Aargau</t>
  </si>
  <si>
    <t>■ Führung von angegliederten Einheiten wie  z.B. Schulsozialarbeit, Fachstelle Kinderbetreuung etc.</t>
  </si>
  <si>
    <t>Input: Angaben zu den Aufgaben Ihres Sozialdiensts</t>
  </si>
  <si>
    <t>im Modell nicht berücksichtigt</t>
  </si>
  <si>
    <t>Output: Berechneter Personalbedarf gemäss Modell</t>
  </si>
  <si>
    <t>Stellenprozent</t>
  </si>
  <si>
    <t>■ Kostengutsprachen (inkl. Prüfung von Dossiers mit Ergänzungsleistungen bei einer Erhöhung der Pflegepauschalen)</t>
  </si>
  <si>
    <t>■ Verwaltung Auszahlungen, Rückerstattungen, Inkasso, Betreibungen, Prämienrückstände</t>
  </si>
  <si>
    <t>Total</t>
  </si>
  <si>
    <t>■ Schalterdienst, Telefondienst, Erteilen von Auskünften, Postverarbeitung</t>
  </si>
  <si>
    <t>Wahrgenommene Aufgaben
1=ja, 0=nein</t>
  </si>
  <si>
    <t>■ Zusammenarbeit innerhalb der Verwaltung und der Fachwelt (Mitarbeit in Arbeitsgruppen, Vernetzung, Verbände, Partner-Web)</t>
  </si>
  <si>
    <t>Anzahl Einwohner/innen</t>
  </si>
  <si>
    <t>Bitte geben Sie die Anzahl Einwohner/innen der Gemeinde(n) ein, die Ihr Sozialdienst betreut, in die grau markierte Zelle ein.</t>
  </si>
  <si>
    <t>Anzahl Dossiers im letzten Kalenderjahr (kumuliert)</t>
  </si>
  <si>
    <r>
      <t xml:space="preserve">Bitte geben Sie in der entsprechenden Zeile </t>
    </r>
    <r>
      <rPr>
        <b/>
        <i/>
        <sz val="8"/>
        <rFont val="Arial"/>
        <family val="2"/>
      </rPr>
      <t>0</t>
    </r>
    <r>
      <rPr>
        <i/>
        <sz val="8"/>
        <rFont val="Arial"/>
        <family val="2"/>
      </rPr>
      <t xml:space="preserve"> ein, falls Ihr Sozialdienst gewisse Aufgaben </t>
    </r>
    <r>
      <rPr>
        <i/>
        <u/>
        <sz val="8"/>
        <rFont val="Arial"/>
        <family val="2"/>
      </rPr>
      <t>nicht</t>
    </r>
    <r>
      <rPr>
        <i/>
        <sz val="8"/>
        <rFont val="Arial"/>
        <family val="2"/>
      </rPr>
      <t xml:space="preserve"> wahrnimmt.
Bei Bedarf kann in begründeten Ausnahmefällen auch 0.5 eingegeben werden.</t>
    </r>
  </si>
  <si>
    <t>Bitte geben Sie die Anzahl kumuierter Dossiers des letzten Kalenderjahres in die sechs grau markierten Zellen ein.</t>
  </si>
  <si>
    <t>■ Alimentenbevorschussung</t>
  </si>
  <si>
    <t>■ Alimenteninkasso (alle Fälle, d.h. reines Inkasso und Fälle Alimentenbevorschussung mit Inkasso)</t>
  </si>
  <si>
    <t>■ Elternschaftsbeihilfe</t>
  </si>
  <si>
    <t>■ Abklärungen KESR</t>
  </si>
  <si>
    <t>■ Koordinationsperson KESR</t>
  </si>
  <si>
    <t>Weitere klientenbezogene Aufgaben:</t>
  </si>
  <si>
    <t>■ Materielle Hilfe (inkl. persönliche Hilfe)</t>
  </si>
  <si>
    <t>■ Materielle Hilfe für Personen im Flüchtlingswesen (inkl. persönliche Hilfe)</t>
  </si>
  <si>
    <t>■ Materielle Hilfe für Personen im Asylwesen (inkl. persönliche Hilfe)</t>
  </si>
  <si>
    <t>■  Berichte über Klient/innen (u.a. Sozialberichte)</t>
  </si>
  <si>
    <t>■ Allgemeine Berichterstattung</t>
  </si>
  <si>
    <t>Prozess und Form des Modells</t>
  </si>
  <si>
    <t xml:space="preserve">Prozess: </t>
  </si>
  <si>
    <t xml:space="preserve">Form: </t>
  </si>
  <si>
    <t xml:space="preserve">Das Modell basiert auf Dokumenten- und Literaturanalysen, Interviews und Workshops sowie Datenerhebungen. </t>
  </si>
  <si>
    <t>Im nächsten Tabellenblatt "Input und Output" können die Daten durch die Fachpersonen eingetragen werden.</t>
  </si>
  <si>
    <t>Der Personalbedarf gemäss Modell ist auf derselben Seite direkt ersichtlich.</t>
  </si>
  <si>
    <t>Die Formeln zur Berechnung des Personalbedarfs sind im Dokument hinterlegt, jedoch nicht sichtbar.</t>
  </si>
  <si>
    <t>Input - Einzugeben sind folgende Angaben:</t>
  </si>
  <si>
    <t>Output - Personalbedarf gemäss Modell</t>
  </si>
  <si>
    <t>In Spalte C: Aufgaben, die der Sozialdienst wahrnimmt (1=ja, 0=nein)</t>
  </si>
  <si>
    <t>Zelle H6: Klientenbezogene Aufgaben</t>
  </si>
  <si>
    <t>Zelle H10: Führung und Vernetzung</t>
  </si>
  <si>
    <t>Zelle H12:Total</t>
  </si>
  <si>
    <t>Zelle H8:Ergänzende Aufgaben</t>
  </si>
  <si>
    <t>- Fallführung von Dossiers im Bereich Kindes- und Erwachsenenschutz</t>
  </si>
  <si>
    <t>- Dossierverarbeitung als SVA-Zweigstelle</t>
  </si>
  <si>
    <t>- Führung von angegliederten Einheiten wie  z.B. Schulsozialarbeit</t>
  </si>
  <si>
    <t>Aufbau des Modells (Entscheidungen der Projektgruppe)</t>
  </si>
  <si>
    <t>Aufgaben von Sozialdiensten, die im Modell nicht enthalten sind</t>
  </si>
  <si>
    <t>Anzahl laufende Dossiers pro 100%-Stelle für klientenbezogene Aufgaben</t>
  </si>
  <si>
    <t xml:space="preserve">  </t>
  </si>
  <si>
    <t>(Quellen: Auswertung der schweizerischen Sozialhilfeempfängerstatistik (BFS), Auswertung der Fallzahlen von Sozialdiensten aus der Projektgruppe)</t>
  </si>
  <si>
    <t>Verwendung von Kennzahlen zur Anzahl Dossiers des Sozialdiensts</t>
  </si>
  <si>
    <t xml:space="preserve">Materielle Hilfe </t>
  </si>
  <si>
    <t xml:space="preserve">Materielle Hilfe für Personen Flüchtlingswesen </t>
  </si>
  <si>
    <t xml:space="preserve">Materielle Hilfe für Personen Asylwesen </t>
  </si>
  <si>
    <t>Elternschaftsbeihilfe</t>
  </si>
  <si>
    <t xml:space="preserve">Anteil der Dossiers eines Kalenderjahres, die zu einem bestimmten Stichtag laufend sind: </t>
  </si>
  <si>
    <t>Annahmen und Berechnungen des Modells</t>
  </si>
  <si>
    <t>In kleinen Diensten  (unter 3‘500 EW) wird ein kleinerer Anteil ergänzende Führung und Vernetzung berechnet</t>
  </si>
  <si>
    <t xml:space="preserve">Das Modell bezieht sich auf die kumulierte Anzahl Dossiers innerhalb eines Kalenderjahres, </t>
  </si>
  <si>
    <t>In Spalte H: Das Modell zeigt den errechneten Personalbedarf:</t>
  </si>
  <si>
    <t>Die Berechnungen des Personalbedarfs für die übrigen Aufgaben orientieren sich an Stellenplänen von Sozialdiensten aus der Projektgruppe, vor allem an einem mittelgrossen Sozialdienst mit rund 600 Stellenprozenten.</t>
  </si>
  <si>
    <t>Bei sehr geringen Dossierzahlen werden Mindestfallzahlen verwendet, im Sinne eines Durchschnitts über mehrere Jahre, um unplausible Ergebnisse in kleinen  Diensten zu vermeiden.</t>
  </si>
  <si>
    <t>■ Erfassung von Klientendaten und statistischen Angaben, Wartung Fallführungssoftware</t>
  </si>
  <si>
    <t>■ Anzahl Einwohner/innen</t>
  </si>
  <si>
    <t>(Quellen: Studie der ZHAW zur Falllast in Winterthur (Eser et al. 2017), Studie des Büro BASS zu Steuerungsmöglichkeiten der Sozialhilfekosten (Dubach et al. 2016), Antrag der Stadt Lenzburg bezüglich Personalressourden, Stellenpläne von Sozialdiensten aus der Projektgruppe)</t>
  </si>
  <si>
    <t>Hinweis: Für die Fallführung von Dossiers im Bereich Kindes- und Erwachsenenschutz gibt es bereits Vorgaben zur Kennzifferberechnung des Zeitbedarfs für die Mandatsführung des Verbands der Vereinigung der Aargauischen Berufsbeiständinnen und Berufsbeistände (VABB). Empfehlungen des VABB: Pro 100%-Stelle sind 80 bis 100 Mandate die absolut oberste Grenze an zumutbaren Mandaten. Dies ist nur dann möglich, wenn ein 50-80%-Pensum für Sekretariatsarbeiten pro 100-Stelle der Berufsbeiständ/innen zur Verfügung steht.</t>
  </si>
  <si>
    <r>
      <t xml:space="preserve">In Spalte D, Zellen D8 bis D13: Anzahl kumulierte Dossiers im letzten Kalenderjahr für verschiedene Arten von Dossiers
</t>
    </r>
    <r>
      <rPr>
        <i/>
        <sz val="10"/>
        <rFont val="Arial"/>
        <family val="2"/>
      </rPr>
      <t xml:space="preserve">Vorsicht: Geben Sie das Total der Dossiers eines Kalenderjahres an und </t>
    </r>
    <r>
      <rPr>
        <i/>
        <u/>
        <sz val="10"/>
        <rFont val="Arial"/>
        <family val="2"/>
      </rPr>
      <t>nicht</t>
    </r>
    <r>
      <rPr>
        <i/>
        <sz val="10"/>
        <rFont val="Arial"/>
        <family val="2"/>
      </rPr>
      <t xml:space="preserve"> die Anzahl laufende Dossiers an einem Stichtag.</t>
    </r>
  </si>
  <si>
    <r>
      <t>(</t>
    </r>
    <r>
      <rPr>
        <i/>
        <u/>
        <sz val="10"/>
        <rFont val="Arial"/>
        <family val="2"/>
      </rPr>
      <t>nicht</t>
    </r>
    <r>
      <rPr>
        <i/>
        <sz val="10"/>
        <rFont val="Arial"/>
        <family val="2"/>
      </rPr>
      <t xml:space="preserve"> auf die Anzahl Dossiers an einem bestimmten Stichtag)</t>
    </r>
  </si>
  <si>
    <r>
      <t xml:space="preserve">Aus den Angaben a) zur Anzahl Dossiers, b) den Annahmen zur Anzahl Dossiers pro 100%-Stelle sowie c) der Annahme zum Anteil Dossiers, die an einem Stichtag laufend sind, ergibt sich der </t>
    </r>
    <r>
      <rPr>
        <b/>
        <sz val="10"/>
        <rFont val="Arial"/>
        <family val="2"/>
      </rPr>
      <t>Personalbedarf für einen Teil der klientenbezogenen Aufgaben</t>
    </r>
    <r>
      <rPr>
        <sz val="10"/>
        <rFont val="Arial"/>
        <family val="2"/>
      </rPr>
      <t>. Nennen wir diesen Wert "Personalbedarf A".</t>
    </r>
  </si>
  <si>
    <r>
      <t>Der</t>
    </r>
    <r>
      <rPr>
        <b/>
        <sz val="10"/>
        <rFont val="Arial"/>
        <family val="2"/>
      </rPr>
      <t xml:space="preserve"> Personalbedarf für die übrigen Aufgaben</t>
    </r>
    <r>
      <rPr>
        <sz val="10"/>
        <rFont val="Arial"/>
        <family val="2"/>
      </rPr>
      <t xml:space="preserve"> die in den Zellen B14 bis B38 aufgeführt sind, berechnet sich als Teil des "Personalbedarf A".</t>
    </r>
  </si>
  <si>
    <r>
      <t>Mit der Anzahl Dossiers steigt bzw. sinkt der Personalbedarf gemäss Modell grundsätzlich linear</t>
    </r>
    <r>
      <rPr>
        <sz val="20"/>
        <rFont val="Arial"/>
        <family val="2"/>
      </rPr>
      <t>.</t>
    </r>
  </si>
  <si>
    <t>Ergänzend zum linearen Aufbau des Modells wurden zwei "Korrekturfaktoren" verwendet:</t>
  </si>
  <si>
    <t xml:space="preserve">* Hinweis: Für die Fallführung von Dossiers im Bereich Kindes- und Erwachsenenschutz gibt es bereits Vorgaben zur Kennzifferberechnung des Zeitbedarfs für die Mandatsführung des Verbands der Vereinigung der Aargauischen Berufsbeiständinnen und Berufsbeistände (VABB). </t>
  </si>
  <si>
    <r>
      <t xml:space="preserve">■ Persönliche Hilfe für Personen ohne Anrecht auf materielle Hilfe </t>
    </r>
    <r>
      <rPr>
        <sz val="8"/>
        <rFont val="Arial"/>
        <family val="2"/>
      </rPr>
      <t>(inkl. freiw. Einkommensverwaltung,  Verarb. v. Krankheitskosten / Post)</t>
    </r>
  </si>
  <si>
    <t>■ Fallführung von Dossiers im Bereich Kindes- und Erwachsenenschutz*</t>
  </si>
  <si>
    <t xml:space="preserve">In Spalte E, Zelle E40 : Anzahl Einwohner/innen </t>
  </si>
  <si>
    <t>Alimentenbevorschussung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</si>
</sst>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0.0"/>
    <numFmt numFmtId="166" formatCode="0.0%"/>
    <numFmt numFmtId="167" formatCode="_-* #,##0\ _€_-;\-* #,##0\ _€_-;_-* &quot;-&quot;??\ _€_-;_-@_-"/>
    <numFmt numFmtId="168" formatCode="_-* #,##0.0\ _€_-;\-* #,##0.0\ _€_-;_-* &quot;-&quot;??\ _€_-;_-@_-"/>
  </numFmts>
  <fonts count="36" x14ac:knownFonts="1">
    <font>
      <sz val="11"/>
      <color theme="1"/>
      <name val="Frutiger 45 Light"/>
      <family val="2"/>
      <scheme val="minor"/>
    </font>
    <font>
      <sz val="11"/>
      <color theme="1"/>
      <name val="Frutiger 45 Light"/>
      <family val="2"/>
      <scheme val="minor"/>
    </font>
    <font>
      <sz val="10"/>
      <color theme="1"/>
      <name val="Arial"/>
      <family val="2"/>
    </font>
    <font>
      <b/>
      <sz val="10"/>
      <color theme="1"/>
      <name val="Arial"/>
      <family val="2"/>
    </font>
    <font>
      <sz val="10"/>
      <name val="Arial"/>
      <family val="2"/>
    </font>
    <font>
      <b/>
      <sz val="10"/>
      <name val="Arial"/>
      <family val="2"/>
    </font>
    <font>
      <b/>
      <sz val="12"/>
      <color theme="1"/>
      <name val="Arial"/>
      <family val="2"/>
    </font>
    <font>
      <i/>
      <sz val="10"/>
      <name val="Arial"/>
      <family val="2"/>
    </font>
    <font>
      <i/>
      <sz val="10"/>
      <color theme="1"/>
      <name val="Arial"/>
      <family val="2"/>
    </font>
    <font>
      <sz val="11"/>
      <color theme="1"/>
      <name val="Arial"/>
      <family val="2"/>
    </font>
    <font>
      <b/>
      <i/>
      <sz val="8"/>
      <name val="Arial"/>
      <family val="2"/>
    </font>
    <font>
      <i/>
      <sz val="8"/>
      <name val="Arial"/>
      <family val="2"/>
    </font>
    <font>
      <i/>
      <u/>
      <sz val="8"/>
      <name val="Arial"/>
      <family val="2"/>
    </font>
    <font>
      <sz val="11"/>
      <name val="Arial"/>
      <family val="2"/>
    </font>
    <font>
      <sz val="11"/>
      <name val="Frutiger 45 Light"/>
      <family val="2"/>
      <scheme val="minor"/>
    </font>
    <font>
      <sz val="10"/>
      <color rgb="FF00B050"/>
      <name val="Arial"/>
      <family val="2"/>
    </font>
    <font>
      <sz val="8"/>
      <name val="Arial"/>
      <family val="2"/>
    </font>
    <font>
      <b/>
      <i/>
      <sz val="12"/>
      <color theme="1"/>
      <name val="Arial"/>
      <family val="2"/>
    </font>
    <font>
      <i/>
      <sz val="10"/>
      <color theme="0"/>
      <name val="Arial"/>
      <family val="2"/>
    </font>
    <font>
      <u/>
      <sz val="11"/>
      <color theme="10"/>
      <name val="Frutiger 45 Light"/>
      <family val="2"/>
      <scheme val="minor"/>
    </font>
    <font>
      <sz val="10"/>
      <color theme="0"/>
      <name val="Arial"/>
      <family val="2"/>
    </font>
    <font>
      <b/>
      <sz val="14"/>
      <name val="Arial"/>
      <family val="2"/>
    </font>
    <font>
      <i/>
      <u/>
      <sz val="10"/>
      <name val="Arial"/>
      <family val="2"/>
    </font>
    <font>
      <sz val="10"/>
      <name val="Frutiger 45 Light"/>
      <family val="2"/>
      <scheme val="minor"/>
    </font>
    <font>
      <sz val="20"/>
      <name val="Arial"/>
      <family val="2"/>
    </font>
    <font>
      <b/>
      <sz val="12"/>
      <name val="Arial"/>
      <family val="2"/>
    </font>
    <font>
      <i/>
      <sz val="9"/>
      <name val="Arial"/>
      <family val="2"/>
    </font>
    <font>
      <sz val="9"/>
      <name val="Arial"/>
      <family val="2"/>
    </font>
    <font>
      <sz val="11"/>
      <color theme="0"/>
      <name val="Frutiger 45 Light"/>
      <family val="2"/>
      <scheme val="minor"/>
    </font>
    <font>
      <sz val="11"/>
      <color theme="0"/>
      <name val="Arial"/>
      <family val="2"/>
    </font>
    <font>
      <sz val="8"/>
      <color theme="0"/>
      <name val="Arial"/>
      <family val="2"/>
    </font>
    <font>
      <b/>
      <sz val="10"/>
      <color theme="0"/>
      <name val="Arial"/>
      <family val="2"/>
    </font>
    <font>
      <b/>
      <sz val="11"/>
      <color theme="0"/>
      <name val="Arial"/>
      <family val="2"/>
    </font>
    <font>
      <i/>
      <sz val="11"/>
      <color theme="0"/>
      <name val="Arial"/>
      <family val="2"/>
    </font>
    <font>
      <strike/>
      <sz val="11"/>
      <color theme="0"/>
      <name val="Arial"/>
      <family val="2"/>
    </font>
    <font>
      <sz val="8"/>
      <color theme="0"/>
      <name val="Frutiger 45 Light"/>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s>
  <borders count="12">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cellStyleXfs>
  <cellXfs count="131">
    <xf numFmtId="0" fontId="0" fillId="0" borderId="0" xfId="0"/>
    <xf numFmtId="0" fontId="9" fillId="0" borderId="0" xfId="0" applyFont="1" applyFill="1"/>
    <xf numFmtId="0" fontId="3" fillId="0" borderId="0" xfId="0" applyFont="1" applyFill="1" applyAlignment="1">
      <alignment horizontal="left" wrapText="1"/>
    </xf>
    <xf numFmtId="0" fontId="15" fillId="0" borderId="0" xfId="0" applyFont="1" applyFill="1"/>
    <xf numFmtId="0" fontId="5" fillId="2" borderId="3" xfId="0" applyFont="1" applyFill="1" applyBorder="1" applyAlignment="1" applyProtection="1">
      <alignment vertical="center"/>
      <protection locked="0"/>
    </xf>
    <xf numFmtId="0" fontId="5" fillId="0" borderId="3"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4" borderId="0" xfId="0" applyFont="1" applyFill="1" applyProtection="1">
      <protection locked="0"/>
    </xf>
    <xf numFmtId="0" fontId="4" fillId="4" borderId="9" xfId="0" applyFont="1" applyFill="1" applyBorder="1" applyAlignment="1" applyProtection="1">
      <alignment vertical="center"/>
      <protection locked="0"/>
    </xf>
    <xf numFmtId="0" fontId="2" fillId="4" borderId="0" xfId="0" applyFont="1" applyFill="1" applyProtection="1">
      <protection locked="0"/>
    </xf>
    <xf numFmtId="0" fontId="7" fillId="3" borderId="3" xfId="0" applyFont="1" applyFill="1" applyBorder="1" applyAlignment="1" applyProtection="1">
      <alignment vertical="center"/>
      <protection locked="0"/>
    </xf>
    <xf numFmtId="0" fontId="7" fillId="3" borderId="5" xfId="0" applyFont="1" applyFill="1" applyBorder="1" applyAlignment="1" applyProtection="1">
      <alignment vertical="center"/>
      <protection locked="0"/>
    </xf>
    <xf numFmtId="0" fontId="4" fillId="4" borderId="0" xfId="0" applyFont="1" applyFill="1" applyAlignment="1">
      <alignment horizontal="left" vertical="center" readingOrder="1"/>
    </xf>
    <xf numFmtId="0" fontId="4" fillId="4" borderId="0" xfId="0" applyFont="1" applyFill="1" applyAlignment="1">
      <alignment horizontal="center" vertical="center" readingOrder="1"/>
    </xf>
    <xf numFmtId="0" fontId="21" fillId="2" borderId="0" xfId="0" applyFont="1" applyFill="1" applyAlignment="1">
      <alignment horizontal="left" vertical="center" readingOrder="1"/>
    </xf>
    <xf numFmtId="0" fontId="13" fillId="2" borderId="0" xfId="0" applyFont="1" applyFill="1"/>
    <xf numFmtId="0" fontId="13" fillId="4" borderId="0" xfId="0" applyFont="1" applyFill="1"/>
    <xf numFmtId="0" fontId="5" fillId="4" borderId="0" xfId="0" applyFont="1" applyFill="1" applyAlignment="1">
      <alignment horizontal="left" vertical="center" readingOrder="1"/>
    </xf>
    <xf numFmtId="0" fontId="4" fillId="4" borderId="0" xfId="0" applyFont="1" applyFill="1"/>
    <xf numFmtId="0" fontId="5" fillId="4" borderId="0" xfId="0" applyFont="1" applyFill="1"/>
    <xf numFmtId="0" fontId="4" fillId="4" borderId="0" xfId="0" applyFont="1" applyFill="1" applyAlignment="1">
      <alignment wrapText="1"/>
    </xf>
    <xf numFmtId="0" fontId="7" fillId="4" borderId="0" xfId="0" applyFont="1" applyFill="1" applyAlignment="1">
      <alignment horizontal="left" vertical="center" wrapText="1" readingOrder="1"/>
    </xf>
    <xf numFmtId="0" fontId="7" fillId="4" borderId="0" xfId="0" applyFont="1" applyFill="1" applyAlignment="1">
      <alignment horizontal="left" vertical="center" readingOrder="1"/>
    </xf>
    <xf numFmtId="0" fontId="23" fillId="4" borderId="0" xfId="0" applyFont="1" applyFill="1"/>
    <xf numFmtId="9" fontId="4" fillId="4" borderId="0" xfId="0" applyNumberFormat="1" applyFont="1" applyFill="1" applyAlignment="1">
      <alignment horizontal="center"/>
    </xf>
    <xf numFmtId="0" fontId="14" fillId="4" borderId="0" xfId="0" applyFont="1" applyFill="1"/>
    <xf numFmtId="0" fontId="24" fillId="4" borderId="0" xfId="0" applyFont="1" applyFill="1" applyAlignment="1">
      <alignment horizontal="left" vertical="center" readingOrder="1"/>
    </xf>
    <xf numFmtId="0" fontId="13" fillId="4" borderId="8" xfId="3" applyFont="1" applyFill="1" applyBorder="1"/>
    <xf numFmtId="0" fontId="13" fillId="4" borderId="8" xfId="0" applyFont="1" applyFill="1" applyBorder="1"/>
    <xf numFmtId="0" fontId="14" fillId="0" borderId="0" xfId="0" applyFont="1" applyAlignment="1">
      <alignment wrapText="1"/>
    </xf>
    <xf numFmtId="0" fontId="4" fillId="4" borderId="0" xfId="0" applyFont="1" applyFill="1" applyAlignment="1">
      <alignment horizontal="left" vertical="center" wrapText="1" readingOrder="1"/>
    </xf>
    <xf numFmtId="0" fontId="29" fillId="0" borderId="0" xfId="0" applyFont="1" applyFill="1"/>
    <xf numFmtId="0" fontId="30" fillId="0" borderId="0" xfId="0" applyFont="1" applyFill="1"/>
    <xf numFmtId="0" fontId="31" fillId="0" borderId="0" xfId="0" applyFont="1" applyFill="1" applyAlignment="1">
      <alignment horizontal="center" vertical="top" wrapText="1"/>
    </xf>
    <xf numFmtId="0" fontId="20" fillId="0" borderId="0" xfId="0" applyFont="1" applyFill="1"/>
    <xf numFmtId="1" fontId="29" fillId="0" borderId="0" xfId="0" applyNumberFormat="1" applyFont="1" applyFill="1"/>
    <xf numFmtId="10" fontId="29" fillId="0" borderId="0" xfId="1" applyNumberFormat="1" applyFont="1" applyFill="1"/>
    <xf numFmtId="1" fontId="20" fillId="0" borderId="0" xfId="0" applyNumberFormat="1" applyFont="1" applyFill="1"/>
    <xf numFmtId="0" fontId="18" fillId="0" borderId="0" xfId="0" applyFont="1" applyFill="1" applyAlignment="1">
      <alignment vertical="center"/>
    </xf>
    <xf numFmtId="0" fontId="20" fillId="0" borderId="0" xfId="0" applyFont="1" applyFill="1" applyAlignment="1">
      <alignment vertical="center"/>
    </xf>
    <xf numFmtId="2" fontId="20" fillId="0" borderId="0" xfId="0" applyNumberFormat="1" applyFont="1" applyFill="1"/>
    <xf numFmtId="0" fontId="33" fillId="0" borderId="0" xfId="0" quotePrefix="1" applyFont="1" applyFill="1"/>
    <xf numFmtId="166" fontId="29" fillId="0" borderId="0" xfId="1" applyNumberFormat="1" applyFont="1" applyFill="1"/>
    <xf numFmtId="0" fontId="29" fillId="0" borderId="0" xfId="0" applyFont="1" applyFill="1" applyAlignment="1">
      <alignment horizontal="right"/>
    </xf>
    <xf numFmtId="166" fontId="29" fillId="0" borderId="0" xfId="0" applyNumberFormat="1" applyFont="1" applyFill="1"/>
    <xf numFmtId="0" fontId="31" fillId="0" borderId="0" xfId="0" applyFont="1" applyFill="1"/>
    <xf numFmtId="0" fontId="31" fillId="0" borderId="0" xfId="0" applyFont="1" applyFill="1" applyAlignment="1">
      <alignment vertical="center"/>
    </xf>
    <xf numFmtId="166" fontId="32" fillId="0" borderId="0" xfId="0" applyNumberFormat="1" applyFont="1" applyFill="1"/>
    <xf numFmtId="2" fontId="29" fillId="0" borderId="0" xfId="0" applyNumberFormat="1" applyFont="1" applyFill="1"/>
    <xf numFmtId="168" fontId="29" fillId="0" borderId="0" xfId="2" applyNumberFormat="1" applyFont="1" applyFill="1"/>
    <xf numFmtId="0" fontId="20" fillId="0" borderId="0" xfId="0" applyFont="1" applyFill="1" applyBorder="1" applyAlignment="1">
      <alignment vertical="center"/>
    </xf>
    <xf numFmtId="9" fontId="29" fillId="0" borderId="0" xfId="1" applyFont="1" applyFill="1"/>
    <xf numFmtId="0" fontId="34" fillId="0" borderId="0" xfId="0" applyFont="1" applyFill="1"/>
    <xf numFmtId="10" fontId="32" fillId="0" borderId="0" xfId="1" applyNumberFormat="1" applyFont="1" applyFill="1"/>
    <xf numFmtId="166" fontId="32" fillId="0" borderId="0" xfId="1" applyNumberFormat="1" applyFont="1" applyFill="1"/>
    <xf numFmtId="1" fontId="32" fillId="0" borderId="0" xfId="0" applyNumberFormat="1" applyFont="1" applyFill="1"/>
    <xf numFmtId="3" fontId="31" fillId="0" borderId="0" xfId="0" applyNumberFormat="1" applyFont="1" applyFill="1"/>
    <xf numFmtId="166" fontId="9" fillId="0" borderId="0" xfId="1" applyNumberFormat="1" applyFont="1" applyFill="1"/>
    <xf numFmtId="9" fontId="9" fillId="0" borderId="0" xfId="1" applyFont="1" applyFill="1"/>
    <xf numFmtId="1" fontId="2" fillId="2" borderId="4" xfId="1" applyNumberFormat="1" applyFont="1" applyFill="1" applyBorder="1" applyProtection="1">
      <protection hidden="1"/>
    </xf>
    <xf numFmtId="1" fontId="2" fillId="4" borderId="4" xfId="0" applyNumberFormat="1" applyFont="1" applyFill="1" applyBorder="1" applyProtection="1">
      <protection hidden="1"/>
    </xf>
    <xf numFmtId="1" fontId="2" fillId="2" borderId="4" xfId="0" applyNumberFormat="1" applyFont="1" applyFill="1" applyBorder="1" applyProtection="1">
      <protection hidden="1"/>
    </xf>
    <xf numFmtId="1" fontId="3" fillId="5" borderId="6" xfId="0" applyNumberFormat="1" applyFont="1" applyFill="1" applyBorder="1" applyProtection="1">
      <protection hidden="1"/>
    </xf>
    <xf numFmtId="0" fontId="2" fillId="2" borderId="0" xfId="0" applyFont="1" applyFill="1" applyBorder="1" applyProtection="1">
      <protection locked="0"/>
    </xf>
    <xf numFmtId="0" fontId="2" fillId="0" borderId="0" xfId="0" applyFont="1" applyBorder="1" applyProtection="1">
      <protection locked="0"/>
    </xf>
    <xf numFmtId="0" fontId="4" fillId="0" borderId="0" xfId="0" applyFont="1" applyFill="1" applyBorder="1" applyProtection="1">
      <protection locked="0"/>
    </xf>
    <xf numFmtId="1" fontId="9" fillId="6" borderId="0" xfId="0" applyNumberFormat="1" applyFont="1" applyFill="1" applyBorder="1" applyProtection="1">
      <protection locked="0"/>
    </xf>
    <xf numFmtId="0" fontId="2" fillId="0" borderId="0" xfId="0" applyFont="1" applyFill="1" applyBorder="1" applyProtection="1">
      <protection locked="0"/>
    </xf>
    <xf numFmtId="0" fontId="2" fillId="4" borderId="10" xfId="0" applyFont="1" applyFill="1" applyBorder="1" applyProtection="1">
      <protection locked="0"/>
    </xf>
    <xf numFmtId="167" fontId="9" fillId="6" borderId="11" xfId="2" applyNumberFormat="1" applyFont="1" applyFill="1" applyBorder="1" applyAlignment="1" applyProtection="1">
      <alignment horizontal="right"/>
      <protection locked="0"/>
    </xf>
    <xf numFmtId="0" fontId="18" fillId="0" borderId="4" xfId="0" applyFont="1" applyFill="1" applyBorder="1" applyAlignment="1" applyProtection="1">
      <alignment horizontal="center"/>
      <protection hidden="1"/>
    </xf>
    <xf numFmtId="0" fontId="2" fillId="4" borderId="0" xfId="0" applyFont="1" applyFill="1" applyProtection="1">
      <protection hidden="1"/>
    </xf>
    <xf numFmtId="0" fontId="4" fillId="4" borderId="0" xfId="0" applyFont="1" applyFill="1" applyProtection="1">
      <protection hidden="1"/>
    </xf>
    <xf numFmtId="0" fontId="25" fillId="4" borderId="0" xfId="0" applyFont="1" applyFill="1" applyAlignment="1" applyProtection="1">
      <alignment wrapText="1"/>
      <protection hidden="1"/>
    </xf>
    <xf numFmtId="0" fontId="17" fillId="4" borderId="0" xfId="0" applyFont="1" applyFill="1" applyProtection="1">
      <protection hidden="1"/>
    </xf>
    <xf numFmtId="0" fontId="2" fillId="4" borderId="0" xfId="0" applyFont="1" applyFill="1" applyAlignment="1" applyProtection="1">
      <alignment horizontal="right"/>
      <protection hidden="1"/>
    </xf>
    <xf numFmtId="0" fontId="5" fillId="0" borderId="1" xfId="0" applyFont="1" applyBorder="1" applyProtection="1">
      <protection hidden="1"/>
    </xf>
    <xf numFmtId="0" fontId="5" fillId="0" borderId="7" xfId="0" applyFont="1" applyFill="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2" fillId="0" borderId="0" xfId="0" applyFont="1" applyProtection="1">
      <protection hidden="1"/>
    </xf>
    <xf numFmtId="0" fontId="4" fillId="0" borderId="3" xfId="0" applyFont="1" applyBorder="1" applyProtection="1">
      <protection hidden="1"/>
    </xf>
    <xf numFmtId="0" fontId="11" fillId="0" borderId="0"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2" fillId="4" borderId="3" xfId="0" applyFont="1" applyFill="1" applyBorder="1" applyProtection="1">
      <protection hidden="1"/>
    </xf>
    <xf numFmtId="0" fontId="3" fillId="4" borderId="4" xfId="0" applyFont="1" applyFill="1" applyBorder="1" applyAlignment="1" applyProtection="1">
      <alignment horizontal="right"/>
      <protection hidden="1"/>
    </xf>
    <xf numFmtId="0" fontId="5" fillId="2" borderId="3" xfId="0" applyFont="1" applyFill="1" applyBorder="1" applyAlignment="1" applyProtection="1">
      <alignment vertical="center"/>
      <protection hidden="1"/>
    </xf>
    <xf numFmtId="0" fontId="2" fillId="2" borderId="0" xfId="0" applyFont="1" applyFill="1" applyBorder="1" applyProtection="1">
      <protection hidden="1"/>
    </xf>
    <xf numFmtId="0" fontId="2" fillId="2" borderId="4" xfId="0" applyFont="1" applyFill="1" applyBorder="1" applyProtection="1">
      <protection hidden="1"/>
    </xf>
    <xf numFmtId="0" fontId="3" fillId="2" borderId="3" xfId="0" applyFont="1" applyFill="1" applyBorder="1" applyAlignment="1" applyProtection="1">
      <alignment vertical="center"/>
      <protection hidden="1"/>
    </xf>
    <xf numFmtId="0" fontId="20" fillId="0" borderId="4" xfId="0" applyFont="1" applyFill="1" applyBorder="1" applyProtection="1">
      <protection hidden="1"/>
    </xf>
    <xf numFmtId="1" fontId="9" fillId="4" borderId="0" xfId="0" applyNumberFormat="1" applyFont="1" applyFill="1" applyBorder="1" applyProtection="1">
      <protection hidden="1"/>
    </xf>
    <xf numFmtId="2" fontId="2" fillId="4" borderId="0" xfId="0" applyNumberFormat="1" applyFont="1" applyFill="1" applyProtection="1">
      <protection hidden="1"/>
    </xf>
    <xf numFmtId="0" fontId="2" fillId="0" borderId="3" xfId="0" applyFont="1" applyFill="1" applyBorder="1" applyProtection="1">
      <protection hidden="1"/>
    </xf>
    <xf numFmtId="0" fontId="3" fillId="4" borderId="3" xfId="0" applyFont="1" applyFill="1" applyBorder="1" applyAlignment="1" applyProtection="1">
      <alignment vertical="center"/>
      <protection hidden="1"/>
    </xf>
    <xf numFmtId="0" fontId="3" fillId="5" borderId="5" xfId="0" applyFont="1" applyFill="1" applyBorder="1" applyProtection="1">
      <protection hidden="1"/>
    </xf>
    <xf numFmtId="0" fontId="3" fillId="4" borderId="0" xfId="0" applyFont="1" applyFill="1" applyBorder="1" applyProtection="1">
      <protection hidden="1"/>
    </xf>
    <xf numFmtId="1" fontId="3" fillId="4" borderId="0" xfId="0" applyNumberFormat="1" applyFont="1" applyFill="1" applyBorder="1" applyProtection="1">
      <protection hidden="1"/>
    </xf>
    <xf numFmtId="166" fontId="3" fillId="4" borderId="0" xfId="1" applyNumberFormat="1" applyFont="1" applyFill="1" applyBorder="1" applyProtection="1">
      <protection hidden="1"/>
    </xf>
    <xf numFmtId="0" fontId="20" fillId="0" borderId="4" xfId="0" applyFont="1" applyBorder="1" applyProtection="1">
      <protection hidden="1"/>
    </xf>
    <xf numFmtId="0" fontId="2" fillId="0" borderId="4" xfId="0" applyFont="1" applyBorder="1" applyProtection="1">
      <protection hidden="1"/>
    </xf>
    <xf numFmtId="0" fontId="8" fillId="4" borderId="0" xfId="0" applyFont="1" applyFill="1" applyProtection="1">
      <protection hidden="1"/>
    </xf>
    <xf numFmtId="2" fontId="8" fillId="4" borderId="0" xfId="0" applyNumberFormat="1" applyFont="1" applyFill="1" applyProtection="1">
      <protection hidden="1"/>
    </xf>
    <xf numFmtId="0" fontId="0" fillId="3" borderId="4" xfId="0" applyFill="1" applyBorder="1" applyAlignment="1" applyProtection="1">
      <alignment horizontal="center"/>
      <protection hidden="1"/>
    </xf>
    <xf numFmtId="0" fontId="2" fillId="4" borderId="0" xfId="0" applyFont="1" applyFill="1" applyAlignment="1" applyProtection="1">
      <alignment horizontal="left"/>
      <protection hidden="1"/>
    </xf>
    <xf numFmtId="0" fontId="0" fillId="3" borderId="6" xfId="0" applyFill="1" applyBorder="1" applyAlignment="1" applyProtection="1">
      <alignment horizontal="center"/>
      <protection hidden="1"/>
    </xf>
    <xf numFmtId="0" fontId="3" fillId="4" borderId="0" xfId="0" applyFont="1" applyFill="1" applyBorder="1" applyAlignment="1" applyProtection="1">
      <alignment horizontal="left"/>
      <protection hidden="1"/>
    </xf>
    <xf numFmtId="0" fontId="2" fillId="4" borderId="0" xfId="0" applyFont="1" applyFill="1" applyBorder="1" applyAlignment="1" applyProtection="1">
      <alignment horizontal="right"/>
      <protection hidden="1"/>
    </xf>
    <xf numFmtId="0" fontId="8" fillId="4" borderId="0" xfId="0" applyFont="1" applyFill="1" applyBorder="1" applyAlignment="1" applyProtection="1">
      <alignment horizontal="right"/>
      <protection hidden="1"/>
    </xf>
    <xf numFmtId="0" fontId="4" fillId="4" borderId="0" xfId="0" applyFont="1" applyFill="1" applyBorder="1" applyAlignment="1" applyProtection="1">
      <alignment vertical="center"/>
      <protection hidden="1"/>
    </xf>
    <xf numFmtId="165" fontId="2" fillId="4" borderId="0" xfId="1" applyNumberFormat="1" applyFont="1" applyFill="1" applyBorder="1" applyProtection="1">
      <protection hidden="1"/>
    </xf>
    <xf numFmtId="165" fontId="8" fillId="4" borderId="0" xfId="0" applyNumberFormat="1" applyFont="1" applyFill="1" applyBorder="1" applyProtection="1">
      <protection hidden="1"/>
    </xf>
    <xf numFmtId="9" fontId="2" fillId="4" borderId="0" xfId="1" applyFont="1" applyFill="1" applyBorder="1" applyProtection="1">
      <protection hidden="1"/>
    </xf>
    <xf numFmtId="0" fontId="11" fillId="4" borderId="0" xfId="0" applyFont="1" applyFill="1" applyProtection="1">
      <protection hidden="1"/>
    </xf>
    <xf numFmtId="0" fontId="26" fillId="4" borderId="0" xfId="0" applyFont="1" applyFill="1" applyProtection="1">
      <protection hidden="1"/>
    </xf>
    <xf numFmtId="0" fontId="27" fillId="4" borderId="0" xfId="0" applyFont="1" applyFill="1" applyProtection="1">
      <protection hidden="1"/>
    </xf>
    <xf numFmtId="0" fontId="4" fillId="0" borderId="0" xfId="0" applyFont="1" applyProtection="1">
      <protection hidden="1"/>
    </xf>
    <xf numFmtId="0" fontId="6" fillId="4" borderId="0" xfId="0" applyFont="1" applyFill="1" applyAlignment="1" applyProtection="1">
      <alignment horizontal="center" wrapText="1"/>
      <protection hidden="1"/>
    </xf>
    <xf numFmtId="0" fontId="5" fillId="4" borderId="0" xfId="0" applyFont="1" applyFill="1" applyAlignment="1">
      <alignment horizontal="left" vertical="center" wrapText="1" readingOrder="1"/>
    </xf>
    <xf numFmtId="0" fontId="14" fillId="0" borderId="0" xfId="0" applyFont="1" applyAlignment="1">
      <alignment wrapText="1"/>
    </xf>
    <xf numFmtId="0" fontId="4" fillId="4" borderId="0" xfId="0" applyFont="1" applyFill="1" applyAlignment="1">
      <alignment horizontal="left" vertical="center" wrapText="1" readingOrder="1"/>
    </xf>
    <xf numFmtId="0" fontId="3" fillId="4" borderId="1" xfId="0" applyFont="1" applyFill="1" applyBorder="1" applyAlignment="1" applyProtection="1">
      <alignment horizontal="center" vertical="center"/>
      <protection hidden="1"/>
    </xf>
    <xf numFmtId="0" fontId="0" fillId="0" borderId="2" xfId="0" applyBorder="1" applyAlignment="1" applyProtection="1">
      <alignment vertical="center"/>
      <protection hidden="1"/>
    </xf>
    <xf numFmtId="0" fontId="8"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0" fillId="3" borderId="8" xfId="0" applyFill="1" applyBorder="1" applyAlignment="1" applyProtection="1">
      <alignment horizontal="center"/>
      <protection locked="0"/>
    </xf>
    <xf numFmtId="1" fontId="29" fillId="0" borderId="0" xfId="0" applyNumberFormat="1" applyFont="1" applyFill="1" applyAlignment="1">
      <alignment horizontal="right" vertical="center"/>
    </xf>
    <xf numFmtId="1" fontId="28" fillId="0" borderId="0" xfId="0" applyNumberFormat="1" applyFont="1" applyFill="1" applyAlignment="1">
      <alignment horizontal="right" vertical="center"/>
    </xf>
    <xf numFmtId="0" fontId="30" fillId="0" borderId="0" xfId="0" applyFont="1" applyFill="1" applyAlignment="1">
      <alignment horizontal="left" wrapText="1"/>
    </xf>
    <xf numFmtId="0" fontId="35" fillId="0" borderId="0" xfId="0" applyFont="1" applyFill="1" applyAlignment="1">
      <alignment horizontal="left" wrapText="1"/>
    </xf>
  </cellXfs>
  <cellStyles count="4">
    <cellStyle name="Hyperlink" xfId="3" builtinId="8"/>
    <cellStyle name="Komma" xfId="2" builtinId="3"/>
    <cellStyle name="Prozent" xfId="1" builtinId="5"/>
    <cellStyle name="Standard" xfId="0" builtinId="0"/>
  </cellStyles>
  <dxfs count="0"/>
  <tableStyles count="0" defaultTableStyle="TableStyleMedium2" defaultPivotStyle="PivotStyleLight16"/>
  <colors>
    <mruColors>
      <color rgb="FF9999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BASS_072012">
  <a:themeElements>
    <a:clrScheme name="BASSFARBEN">
      <a:dk1>
        <a:sysClr val="windowText" lastClr="000000"/>
      </a:dk1>
      <a:lt1>
        <a:sysClr val="window" lastClr="FFFFFF"/>
      </a:lt1>
      <a:dk2>
        <a:srgbClr val="CCCCCC"/>
      </a:dk2>
      <a:lt2>
        <a:srgbClr val="999999"/>
      </a:lt2>
      <a:accent1>
        <a:srgbClr val="CC0000"/>
      </a:accent1>
      <a:accent2>
        <a:srgbClr val="999999"/>
      </a:accent2>
      <a:accent3>
        <a:srgbClr val="FF9999"/>
      </a:accent3>
      <a:accent4>
        <a:srgbClr val="000000"/>
      </a:accent4>
      <a:accent5>
        <a:srgbClr val="CCCCCC"/>
      </a:accent5>
      <a:accent6>
        <a:srgbClr val="990000"/>
      </a:accent6>
      <a:hlink>
        <a:srgbClr val="000000"/>
      </a:hlink>
      <a:folHlink>
        <a:srgbClr val="000000"/>
      </a:folHlink>
    </a:clrScheme>
    <a:fontScheme name="bass_fonts_120620">
      <a:majorFont>
        <a:latin typeface="Frutiger 55 Roman"/>
        <a:ea typeface=""/>
        <a:cs typeface=""/>
      </a:majorFont>
      <a:minorFont>
        <a:latin typeface="Frutiger 45 Light"/>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2:I44"/>
  <sheetViews>
    <sheetView zoomScaleNormal="100" workbookViewId="0"/>
  </sheetViews>
  <sheetFormatPr baseColWidth="10" defaultRowHeight="14.25" x14ac:dyDescent="0.2"/>
  <cols>
    <col min="1" max="1" width="11" style="16"/>
    <col min="2" max="2" width="25.375" style="16" customWidth="1"/>
    <col min="3" max="3" width="101.25" style="16" customWidth="1"/>
    <col min="4" max="16384" width="11" style="16"/>
  </cols>
  <sheetData>
    <row r="2" spans="2:4" ht="18" x14ac:dyDescent="0.2">
      <c r="B2" s="14" t="s">
        <v>42</v>
      </c>
      <c r="C2" s="15"/>
      <c r="D2" s="15"/>
    </row>
    <row r="3" spans="2:4" x14ac:dyDescent="0.2">
      <c r="B3" s="17" t="s">
        <v>43</v>
      </c>
      <c r="C3" s="18" t="s">
        <v>45</v>
      </c>
    </row>
    <row r="4" spans="2:4" x14ac:dyDescent="0.2">
      <c r="B4" s="17" t="s">
        <v>44</v>
      </c>
      <c r="C4" s="18" t="s">
        <v>46</v>
      </c>
    </row>
    <row r="5" spans="2:4" x14ac:dyDescent="0.2">
      <c r="B5" s="18"/>
      <c r="C5" s="18" t="s">
        <v>47</v>
      </c>
    </row>
    <row r="6" spans="2:4" x14ac:dyDescent="0.2">
      <c r="B6" s="18"/>
      <c r="C6" s="18" t="s">
        <v>48</v>
      </c>
    </row>
    <row r="7" spans="2:4" x14ac:dyDescent="0.2">
      <c r="B7" s="19" t="s">
        <v>49</v>
      </c>
      <c r="C7" s="18"/>
    </row>
    <row r="8" spans="2:4" x14ac:dyDescent="0.2">
      <c r="B8" s="18"/>
      <c r="C8" s="18" t="s">
        <v>51</v>
      </c>
    </row>
    <row r="9" spans="2:4" ht="25.5" x14ac:dyDescent="0.2">
      <c r="B9" s="18"/>
      <c r="C9" s="20" t="s">
        <v>80</v>
      </c>
    </row>
    <row r="10" spans="2:4" x14ac:dyDescent="0.2">
      <c r="B10" s="18"/>
      <c r="C10" s="18" t="s">
        <v>89</v>
      </c>
    </row>
    <row r="11" spans="2:4" x14ac:dyDescent="0.2">
      <c r="B11" s="19" t="s">
        <v>50</v>
      </c>
      <c r="C11" s="18"/>
    </row>
    <row r="12" spans="2:4" x14ac:dyDescent="0.2">
      <c r="B12" s="18"/>
      <c r="C12" s="18" t="s">
        <v>73</v>
      </c>
    </row>
    <row r="13" spans="2:4" x14ac:dyDescent="0.2">
      <c r="B13" s="18"/>
      <c r="C13" s="18" t="s">
        <v>52</v>
      </c>
    </row>
    <row r="14" spans="2:4" x14ac:dyDescent="0.2">
      <c r="B14" s="18"/>
      <c r="C14" s="18" t="s">
        <v>55</v>
      </c>
    </row>
    <row r="15" spans="2:4" x14ac:dyDescent="0.2">
      <c r="B15" s="18"/>
      <c r="C15" s="18" t="s">
        <v>53</v>
      </c>
    </row>
    <row r="16" spans="2:4" x14ac:dyDescent="0.2">
      <c r="B16" s="18"/>
      <c r="C16" s="18" t="s">
        <v>54</v>
      </c>
    </row>
    <row r="17" spans="2:9" ht="18" x14ac:dyDescent="0.2">
      <c r="B17" s="14" t="s">
        <v>59</v>
      </c>
      <c r="C17" s="14"/>
      <c r="D17" s="15"/>
    </row>
    <row r="18" spans="2:9" x14ac:dyDescent="0.2">
      <c r="B18" s="17" t="s">
        <v>60</v>
      </c>
      <c r="C18" s="18"/>
    </row>
    <row r="19" spans="2:9" x14ac:dyDescent="0.2">
      <c r="C19" s="12" t="s">
        <v>57</v>
      </c>
    </row>
    <row r="20" spans="2:9" x14ac:dyDescent="0.2">
      <c r="C20" s="12" t="s">
        <v>58</v>
      </c>
    </row>
    <row r="21" spans="2:9" x14ac:dyDescent="0.2">
      <c r="C21" s="12" t="s">
        <v>56</v>
      </c>
    </row>
    <row r="22" spans="2:9" ht="53.25" customHeight="1" x14ac:dyDescent="0.2">
      <c r="C22" s="21" t="s">
        <v>79</v>
      </c>
    </row>
    <row r="23" spans="2:9" x14ac:dyDescent="0.2">
      <c r="B23" s="17" t="s">
        <v>64</v>
      </c>
    </row>
    <row r="24" spans="2:9" x14ac:dyDescent="0.2">
      <c r="C24" s="12" t="s">
        <v>72</v>
      </c>
    </row>
    <row r="25" spans="2:9" x14ac:dyDescent="0.2">
      <c r="C25" s="22" t="s">
        <v>81</v>
      </c>
    </row>
    <row r="26" spans="2:9" ht="18" x14ac:dyDescent="0.2">
      <c r="B26" s="14" t="s">
        <v>70</v>
      </c>
      <c r="C26" s="14"/>
      <c r="D26" s="15"/>
    </row>
    <row r="27" spans="2:9" s="18" customFormat="1" ht="12.75" x14ac:dyDescent="0.2">
      <c r="B27" s="17" t="s">
        <v>61</v>
      </c>
      <c r="C27" s="23"/>
      <c r="D27" s="23"/>
      <c r="E27" s="23"/>
      <c r="F27" s="23"/>
      <c r="G27" s="23"/>
      <c r="H27" s="23"/>
      <c r="I27" s="23"/>
    </row>
    <row r="28" spans="2:9" s="18" customFormat="1" ht="12.75" x14ac:dyDescent="0.2">
      <c r="C28" s="12" t="s">
        <v>65</v>
      </c>
      <c r="D28" s="13">
        <v>80</v>
      </c>
      <c r="F28" s="23"/>
      <c r="G28" s="23"/>
      <c r="H28" s="12" t="s">
        <v>62</v>
      </c>
    </row>
    <row r="29" spans="2:9" s="18" customFormat="1" ht="12.75" x14ac:dyDescent="0.2">
      <c r="C29" s="12" t="s">
        <v>66</v>
      </c>
      <c r="D29" s="13">
        <v>75</v>
      </c>
      <c r="F29" s="23"/>
      <c r="G29" s="23"/>
      <c r="H29" s="23"/>
      <c r="I29" s="23"/>
    </row>
    <row r="30" spans="2:9" s="18" customFormat="1" ht="12.75" x14ac:dyDescent="0.2">
      <c r="C30" s="12" t="s">
        <v>67</v>
      </c>
      <c r="D30" s="13">
        <v>70</v>
      </c>
      <c r="G30" s="23"/>
      <c r="H30" s="23"/>
      <c r="I30" s="23"/>
    </row>
    <row r="31" spans="2:9" s="18" customFormat="1" ht="12.75" x14ac:dyDescent="0.2">
      <c r="C31" s="12" t="s">
        <v>90</v>
      </c>
      <c r="D31" s="13">
        <v>120</v>
      </c>
      <c r="F31" s="23"/>
      <c r="H31" s="23"/>
      <c r="I31" s="23"/>
    </row>
    <row r="32" spans="2:9" s="18" customFormat="1" ht="12.75" x14ac:dyDescent="0.2">
      <c r="C32" s="12" t="s">
        <v>68</v>
      </c>
      <c r="D32" s="13">
        <v>120</v>
      </c>
      <c r="F32" s="23"/>
      <c r="G32" s="23"/>
      <c r="I32" s="23"/>
    </row>
    <row r="33" spans="2:9" s="18" customFormat="1" ht="38.25" x14ac:dyDescent="0.2">
      <c r="C33" s="21" t="s">
        <v>78</v>
      </c>
      <c r="D33" s="23"/>
      <c r="E33" s="23"/>
      <c r="F33" s="23"/>
      <c r="G33" s="23"/>
      <c r="H33" s="23"/>
      <c r="I33" s="23"/>
    </row>
    <row r="34" spans="2:9" s="18" customFormat="1" ht="8.25" customHeight="1" x14ac:dyDescent="0.2">
      <c r="D34" s="23"/>
      <c r="E34" s="23"/>
      <c r="F34" s="23"/>
      <c r="G34" s="23"/>
      <c r="H34" s="23"/>
      <c r="I34" s="23"/>
    </row>
    <row r="35" spans="2:9" s="18" customFormat="1" ht="12.75" x14ac:dyDescent="0.2">
      <c r="B35" s="17" t="s">
        <v>69</v>
      </c>
      <c r="C35" s="23"/>
      <c r="D35" s="24">
        <v>0.75</v>
      </c>
      <c r="E35" s="23"/>
      <c r="F35" s="23"/>
      <c r="G35" s="23"/>
      <c r="H35" s="23"/>
      <c r="I35" s="23"/>
    </row>
    <row r="36" spans="2:9" s="18" customFormat="1" ht="25.5" x14ac:dyDescent="0.2">
      <c r="C36" s="21" t="s">
        <v>63</v>
      </c>
      <c r="D36" s="23"/>
      <c r="E36" s="23"/>
      <c r="F36" s="23"/>
      <c r="G36" s="23"/>
      <c r="H36" s="23"/>
      <c r="I36" s="23"/>
    </row>
    <row r="37" spans="2:9" s="18" customFormat="1" ht="31.5" customHeight="1" x14ac:dyDescent="0.25">
      <c r="B37" s="120" t="s">
        <v>82</v>
      </c>
      <c r="C37" s="119"/>
      <c r="D37" s="29"/>
      <c r="E37" s="23"/>
      <c r="F37" s="23"/>
      <c r="G37" s="23"/>
      <c r="H37" s="23"/>
      <c r="I37" s="23"/>
    </row>
    <row r="38" spans="2:9" s="18" customFormat="1" ht="12.75" x14ac:dyDescent="0.2">
      <c r="B38" s="12" t="s">
        <v>83</v>
      </c>
      <c r="C38" s="23"/>
      <c r="D38" s="23"/>
      <c r="E38" s="23"/>
      <c r="F38" s="23"/>
      <c r="G38" s="23"/>
      <c r="H38" s="23"/>
      <c r="I38" s="23"/>
    </row>
    <row r="39" spans="2:9" s="18" customFormat="1" ht="31.5" customHeight="1" x14ac:dyDescent="0.25">
      <c r="B39" s="120" t="s">
        <v>74</v>
      </c>
      <c r="C39" s="119"/>
      <c r="D39" s="29"/>
      <c r="E39" s="23"/>
      <c r="F39" s="23"/>
      <c r="H39" s="25"/>
      <c r="I39" s="25"/>
    </row>
    <row r="40" spans="2:9" s="18" customFormat="1" ht="21.75" customHeight="1" x14ac:dyDescent="0.25">
      <c r="B40" s="118" t="s">
        <v>84</v>
      </c>
      <c r="C40" s="119"/>
      <c r="D40" s="119"/>
      <c r="E40" s="23"/>
      <c r="F40" s="23"/>
      <c r="G40" s="26"/>
      <c r="H40" s="25"/>
      <c r="I40" s="25"/>
    </row>
    <row r="41" spans="2:9" s="18" customFormat="1" ht="15" x14ac:dyDescent="0.25">
      <c r="B41" s="17" t="s">
        <v>85</v>
      </c>
      <c r="C41" s="23"/>
      <c r="D41" s="23"/>
      <c r="E41" s="23"/>
      <c r="F41" s="23"/>
      <c r="G41" s="25"/>
      <c r="I41" s="25"/>
    </row>
    <row r="42" spans="2:9" s="18" customFormat="1" ht="15" customHeight="1" x14ac:dyDescent="0.25">
      <c r="B42" s="17"/>
      <c r="C42" s="12" t="s">
        <v>71</v>
      </c>
      <c r="D42" s="23"/>
      <c r="E42" s="23"/>
      <c r="F42" s="23"/>
      <c r="G42" s="26"/>
      <c r="H42" s="26"/>
      <c r="I42" s="25"/>
    </row>
    <row r="43" spans="2:9" ht="25.5" customHeight="1" x14ac:dyDescent="0.25">
      <c r="C43" s="30" t="s">
        <v>75</v>
      </c>
      <c r="G43" s="25"/>
      <c r="H43" s="26"/>
      <c r="I43" s="26"/>
    </row>
    <row r="44" spans="2:9" ht="15" thickBot="1" x14ac:dyDescent="0.25">
      <c r="B44" s="27"/>
      <c r="C44" s="28"/>
      <c r="D44" s="28"/>
    </row>
  </sheetData>
  <sheetProtection password="B29D" sheet="1" objects="1" scenarios="1"/>
  <mergeCells count="3">
    <mergeCell ref="B40:D40"/>
    <mergeCell ref="B37:C37"/>
    <mergeCell ref="B39:C39"/>
  </mergeCells>
  <pageMargins left="0.25" right="0.25" top="0.75" bottom="0.75" header="0.3" footer="0.3"/>
  <pageSetup paperSize="9" scale="63" orientation="landscape" r:id="rId1"/>
  <headerFooter>
    <oddFooter>&amp;Lcopyright Büro BASS AG und Verband Aargauer Gemeindesozialdienste VAGS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L151"/>
  <sheetViews>
    <sheetView tabSelected="1" zoomScale="130" zoomScaleNormal="130" workbookViewId="0">
      <selection activeCell="B2" sqref="B2"/>
    </sheetView>
  </sheetViews>
  <sheetFormatPr baseColWidth="10" defaultColWidth="11" defaultRowHeight="12.75" x14ac:dyDescent="0.2"/>
  <cols>
    <col min="1" max="1" width="1.5" style="71" customWidth="1"/>
    <col min="2" max="2" width="93.125" style="116" customWidth="1"/>
    <col min="3" max="5" width="19.25" style="80" customWidth="1"/>
    <col min="6" max="6" width="1.5" style="71" customWidth="1"/>
    <col min="7" max="7" width="27.375" style="80" customWidth="1"/>
    <col min="8" max="8" width="14" style="80" customWidth="1"/>
    <col min="9" max="9" width="0.75" style="71" customWidth="1"/>
    <col min="10" max="38" width="11" style="71"/>
    <col min="39" max="16384" width="11" style="80"/>
  </cols>
  <sheetData>
    <row r="1" spans="2:11" s="71" customFormat="1" ht="9" customHeight="1" x14ac:dyDescent="0.2">
      <c r="B1" s="72"/>
    </row>
    <row r="2" spans="2:11" s="71" customFormat="1" ht="15.75" x14ac:dyDescent="0.25">
      <c r="B2" s="73" t="s">
        <v>14</v>
      </c>
      <c r="C2" s="117"/>
      <c r="D2" s="74"/>
      <c r="H2" s="75"/>
    </row>
    <row r="3" spans="2:11" s="71" customFormat="1" ht="5.25" customHeight="1" thickBot="1" x14ac:dyDescent="0.3">
      <c r="B3" s="73"/>
    </row>
    <row r="4" spans="2:11" ht="38.25" x14ac:dyDescent="0.2">
      <c r="B4" s="76" t="s">
        <v>16</v>
      </c>
      <c r="C4" s="77" t="s">
        <v>24</v>
      </c>
      <c r="D4" s="78" t="s">
        <v>28</v>
      </c>
      <c r="E4" s="79" t="s">
        <v>26</v>
      </c>
      <c r="G4" s="121" t="s">
        <v>18</v>
      </c>
      <c r="H4" s="122"/>
    </row>
    <row r="5" spans="2:11" ht="94.9" customHeight="1" x14ac:dyDescent="0.2">
      <c r="B5" s="81"/>
      <c r="C5" s="82" t="s">
        <v>29</v>
      </c>
      <c r="D5" s="82" t="s">
        <v>30</v>
      </c>
      <c r="E5" s="83" t="s">
        <v>27</v>
      </c>
      <c r="G5" s="84"/>
      <c r="H5" s="85" t="s">
        <v>19</v>
      </c>
    </row>
    <row r="6" spans="2:11" x14ac:dyDescent="0.2">
      <c r="B6" s="86" t="s">
        <v>0</v>
      </c>
      <c r="C6" s="87"/>
      <c r="D6" s="87"/>
      <c r="E6" s="88"/>
      <c r="G6" s="89" t="s">
        <v>0</v>
      </c>
      <c r="H6" s="59">
        <f>('.'!I8+C14*'.'!E14*'.'!I8+'Input und Output'!C16*'.'!E16*'.'!I8+'Input und Output'!C17*'.'!E17*'.'!I8+'Input und Output'!C18*'.'!E18*'.'!I8+'Input und Output'!C19*'.'!E19*'.'!I8+'Input und Output'!C20*'.'!E20*'.'!I8+'Input und Output'!C21*'.'!E21*'.'!I8+'Input und Output'!C22*'.'!E22*'.'!I8)*'.'!J6</f>
        <v>167.37977354606286</v>
      </c>
    </row>
    <row r="7" spans="2:11" ht="14.25" x14ac:dyDescent="0.2">
      <c r="B7" s="5" t="s">
        <v>13</v>
      </c>
      <c r="C7" s="64"/>
      <c r="D7" s="64"/>
      <c r="E7" s="90"/>
      <c r="G7" s="84"/>
      <c r="H7" s="60"/>
      <c r="J7" s="91"/>
      <c r="K7" s="92"/>
    </row>
    <row r="8" spans="2:11" ht="14.25" x14ac:dyDescent="0.2">
      <c r="B8" s="6" t="s">
        <v>37</v>
      </c>
      <c r="C8" s="65">
        <v>1</v>
      </c>
      <c r="D8" s="66">
        <v>100</v>
      </c>
      <c r="E8" s="70">
        <f>MAX(D8,E$40*+'.'!K8/1000)</f>
        <v>100</v>
      </c>
      <c r="G8" s="86" t="s">
        <v>2</v>
      </c>
      <c r="H8" s="61">
        <f>(C26*'.'!E26*'.'!I8+C27*'.'!E27*'.'!I8+C28*'.'!E28*'.'!I8+C29*'.'!E29*'.'!I8+C30*'.'!E30*'.'!I8+C31*'.'!E31*'.'!I8)*'.'!J25</f>
        <v>73.890504374678358</v>
      </c>
      <c r="J8" s="91"/>
      <c r="K8" s="92"/>
    </row>
    <row r="9" spans="2:11" ht="14.25" x14ac:dyDescent="0.2">
      <c r="B9" s="6" t="s">
        <v>38</v>
      </c>
      <c r="C9" s="65">
        <v>1</v>
      </c>
      <c r="D9" s="66">
        <v>10</v>
      </c>
      <c r="E9" s="70">
        <f>MAX(D9,E$40*+'.'!K9/1000)</f>
        <v>14.4</v>
      </c>
      <c r="G9" s="93"/>
      <c r="H9" s="60"/>
      <c r="J9" s="91"/>
      <c r="K9" s="92"/>
    </row>
    <row r="10" spans="2:11" ht="14.25" x14ac:dyDescent="0.2">
      <c r="B10" s="6" t="s">
        <v>39</v>
      </c>
      <c r="C10" s="65">
        <v>1</v>
      </c>
      <c r="D10" s="66">
        <v>10</v>
      </c>
      <c r="E10" s="70">
        <f>MAX(D10,E$40*+'.'!K10/1000)</f>
        <v>10</v>
      </c>
      <c r="G10" s="89" t="s">
        <v>3</v>
      </c>
      <c r="H10" s="61">
        <f>(C33*'.'!E33*'.'!I8+'Input und Output'!C34*'.'!E34*'.'!I8+'Input und Output'!C35*'.'!E35*'.'!I8+'Input und Output'!C36*'.'!E36*'.'!I8+'Input und Output'!C37*'.'!E37*'.'!I8)*'.'!J25</f>
        <v>50.854053010808045</v>
      </c>
      <c r="J10" s="91"/>
      <c r="K10" s="92"/>
    </row>
    <row r="11" spans="2:11" ht="14.25" x14ac:dyDescent="0.2">
      <c r="B11" s="6" t="s">
        <v>31</v>
      </c>
      <c r="C11" s="65">
        <v>1</v>
      </c>
      <c r="D11" s="66">
        <v>10</v>
      </c>
      <c r="E11" s="70">
        <f>MAX(D11,E$40*+'.'!K11/1000)</f>
        <v>10</v>
      </c>
      <c r="G11" s="94"/>
      <c r="H11" s="60"/>
    </row>
    <row r="12" spans="2:11" ht="15" thickBot="1" x14ac:dyDescent="0.25">
      <c r="B12" s="6" t="s">
        <v>32</v>
      </c>
      <c r="C12" s="65">
        <v>1</v>
      </c>
      <c r="D12" s="66">
        <v>10</v>
      </c>
      <c r="E12" s="70">
        <f>MAX(D12,E$40*+'.'!K12/1000)</f>
        <v>11.2</v>
      </c>
      <c r="G12" s="95" t="s">
        <v>22</v>
      </c>
      <c r="H12" s="62">
        <f>H6+H8+H10</f>
        <v>292.12433093154925</v>
      </c>
    </row>
    <row r="13" spans="2:11" ht="14.25" x14ac:dyDescent="0.2">
      <c r="B13" s="6" t="s">
        <v>33</v>
      </c>
      <c r="C13" s="65">
        <v>1</v>
      </c>
      <c r="D13" s="66">
        <v>10</v>
      </c>
      <c r="E13" s="70">
        <f>MAX(D13,E$40*+'.'!K13/1000)</f>
        <v>10</v>
      </c>
      <c r="G13" s="96"/>
      <c r="H13" s="97"/>
    </row>
    <row r="14" spans="2:11" x14ac:dyDescent="0.2">
      <c r="B14" s="6" t="s">
        <v>87</v>
      </c>
      <c r="C14" s="67">
        <v>1</v>
      </c>
      <c r="D14" s="64"/>
      <c r="E14" s="90"/>
      <c r="G14" s="96"/>
      <c r="H14" s="98"/>
    </row>
    <row r="15" spans="2:11" x14ac:dyDescent="0.2">
      <c r="B15" s="5" t="s">
        <v>36</v>
      </c>
      <c r="C15" s="67"/>
      <c r="D15" s="64"/>
      <c r="E15" s="99"/>
      <c r="G15" s="71"/>
      <c r="H15" s="98"/>
    </row>
    <row r="16" spans="2:11" x14ac:dyDescent="0.2">
      <c r="B16" s="6" t="s">
        <v>4</v>
      </c>
      <c r="C16" s="67">
        <v>1</v>
      </c>
      <c r="D16" s="64"/>
      <c r="E16" s="100"/>
      <c r="G16" s="101"/>
      <c r="H16" s="98"/>
    </row>
    <row r="17" spans="2:8" x14ac:dyDescent="0.2">
      <c r="B17" s="6" t="s">
        <v>6</v>
      </c>
      <c r="C17" s="67">
        <v>1</v>
      </c>
      <c r="D17" s="64"/>
      <c r="E17" s="100"/>
      <c r="G17" s="101"/>
      <c r="H17" s="101"/>
    </row>
    <row r="18" spans="2:8" x14ac:dyDescent="0.2">
      <c r="B18" s="6" t="s">
        <v>34</v>
      </c>
      <c r="C18" s="67">
        <v>1</v>
      </c>
      <c r="D18" s="64"/>
      <c r="E18" s="100"/>
      <c r="G18" s="101"/>
      <c r="H18" s="101"/>
    </row>
    <row r="19" spans="2:8" x14ac:dyDescent="0.2">
      <c r="B19" s="6" t="s">
        <v>35</v>
      </c>
      <c r="C19" s="67">
        <v>1</v>
      </c>
      <c r="D19" s="64"/>
      <c r="E19" s="100"/>
      <c r="G19" s="101"/>
      <c r="H19" s="102"/>
    </row>
    <row r="20" spans="2:8" x14ac:dyDescent="0.2">
      <c r="B20" s="6" t="s">
        <v>20</v>
      </c>
      <c r="C20" s="67">
        <v>1</v>
      </c>
      <c r="D20" s="64"/>
      <c r="E20" s="100"/>
      <c r="G20" s="71"/>
      <c r="H20" s="71"/>
    </row>
    <row r="21" spans="2:8" x14ac:dyDescent="0.2">
      <c r="B21" s="6" t="s">
        <v>5</v>
      </c>
      <c r="C21" s="67">
        <v>1</v>
      </c>
      <c r="D21" s="64"/>
      <c r="E21" s="100"/>
      <c r="G21" s="71"/>
      <c r="H21" s="71"/>
    </row>
    <row r="22" spans="2:8" x14ac:dyDescent="0.2">
      <c r="B22" s="6" t="s">
        <v>40</v>
      </c>
      <c r="C22" s="67">
        <v>1</v>
      </c>
      <c r="D22" s="64"/>
      <c r="E22" s="100"/>
      <c r="G22" s="71"/>
      <c r="H22" s="71"/>
    </row>
    <row r="23" spans="2:8" ht="15" x14ac:dyDescent="0.25">
      <c r="B23" s="10" t="s">
        <v>88</v>
      </c>
      <c r="C23" s="123" t="s">
        <v>17</v>
      </c>
      <c r="D23" s="124"/>
      <c r="E23" s="103"/>
      <c r="G23" s="71"/>
      <c r="H23" s="71"/>
    </row>
    <row r="24" spans="2:8" ht="15" x14ac:dyDescent="0.25">
      <c r="B24" s="10" t="s">
        <v>1</v>
      </c>
      <c r="C24" s="123" t="s">
        <v>17</v>
      </c>
      <c r="D24" s="124"/>
      <c r="E24" s="103"/>
      <c r="G24" s="71"/>
      <c r="H24" s="71"/>
    </row>
    <row r="25" spans="2:8" x14ac:dyDescent="0.2">
      <c r="B25" s="4" t="s">
        <v>2</v>
      </c>
      <c r="C25" s="63"/>
      <c r="D25" s="63"/>
      <c r="E25" s="88"/>
      <c r="G25" s="71"/>
      <c r="H25" s="71"/>
    </row>
    <row r="26" spans="2:8" x14ac:dyDescent="0.2">
      <c r="B26" s="6" t="s">
        <v>23</v>
      </c>
      <c r="C26" s="67">
        <v>1</v>
      </c>
      <c r="D26" s="64"/>
      <c r="E26" s="100"/>
      <c r="G26" s="71"/>
      <c r="H26" s="71"/>
    </row>
    <row r="27" spans="2:8" x14ac:dyDescent="0.2">
      <c r="B27" s="6" t="s">
        <v>21</v>
      </c>
      <c r="C27" s="67">
        <v>1</v>
      </c>
      <c r="D27" s="64"/>
      <c r="E27" s="100"/>
      <c r="G27" s="71"/>
      <c r="H27" s="71"/>
    </row>
    <row r="28" spans="2:8" x14ac:dyDescent="0.2">
      <c r="B28" s="6" t="s">
        <v>7</v>
      </c>
      <c r="C28" s="67">
        <v>1</v>
      </c>
      <c r="D28" s="64"/>
      <c r="E28" s="100"/>
      <c r="G28" s="71"/>
      <c r="H28" s="71"/>
    </row>
    <row r="29" spans="2:8" x14ac:dyDescent="0.2">
      <c r="B29" s="6" t="s">
        <v>76</v>
      </c>
      <c r="C29" s="67">
        <v>1</v>
      </c>
      <c r="D29" s="64"/>
      <c r="E29" s="100"/>
      <c r="G29" s="71"/>
      <c r="H29" s="71"/>
    </row>
    <row r="30" spans="2:8" x14ac:dyDescent="0.2">
      <c r="B30" s="6" t="s">
        <v>10</v>
      </c>
      <c r="C30" s="67">
        <v>1</v>
      </c>
      <c r="D30" s="64"/>
      <c r="E30" s="100"/>
      <c r="G30" s="71"/>
      <c r="H30" s="71"/>
    </row>
    <row r="31" spans="2:8" x14ac:dyDescent="0.2">
      <c r="B31" s="6" t="s">
        <v>11</v>
      </c>
      <c r="C31" s="67">
        <v>1</v>
      </c>
      <c r="D31" s="64"/>
      <c r="E31" s="100"/>
      <c r="G31" s="71"/>
      <c r="H31" s="71"/>
    </row>
    <row r="32" spans="2:8" x14ac:dyDescent="0.2">
      <c r="B32" s="4" t="s">
        <v>3</v>
      </c>
      <c r="C32" s="63"/>
      <c r="D32" s="63"/>
      <c r="E32" s="88"/>
      <c r="G32" s="71"/>
      <c r="H32" s="71"/>
    </row>
    <row r="33" spans="2:10" x14ac:dyDescent="0.2">
      <c r="B33" s="6" t="s">
        <v>8</v>
      </c>
      <c r="C33" s="67">
        <v>1</v>
      </c>
      <c r="D33" s="64"/>
      <c r="E33" s="100"/>
      <c r="G33" s="71"/>
      <c r="H33" s="71"/>
    </row>
    <row r="34" spans="2:10" x14ac:dyDescent="0.2">
      <c r="B34" s="6" t="s">
        <v>41</v>
      </c>
      <c r="C34" s="67">
        <v>1</v>
      </c>
      <c r="D34" s="64"/>
      <c r="E34" s="100"/>
      <c r="G34" s="71"/>
      <c r="H34" s="71"/>
    </row>
    <row r="35" spans="2:10" x14ac:dyDescent="0.2">
      <c r="B35" s="6" t="s">
        <v>25</v>
      </c>
      <c r="C35" s="67">
        <v>1</v>
      </c>
      <c r="D35" s="64"/>
      <c r="E35" s="100"/>
      <c r="G35" s="71"/>
      <c r="H35" s="104"/>
    </row>
    <row r="36" spans="2:10" x14ac:dyDescent="0.2">
      <c r="B36" s="6" t="s">
        <v>9</v>
      </c>
      <c r="C36" s="67">
        <v>1</v>
      </c>
      <c r="D36" s="64"/>
      <c r="E36" s="100"/>
      <c r="G36" s="71"/>
      <c r="H36" s="71"/>
    </row>
    <row r="37" spans="2:10" x14ac:dyDescent="0.2">
      <c r="B37" s="6" t="s">
        <v>12</v>
      </c>
      <c r="C37" s="67">
        <v>1</v>
      </c>
      <c r="D37" s="64"/>
      <c r="E37" s="100"/>
      <c r="G37" s="71"/>
      <c r="H37" s="71"/>
    </row>
    <row r="38" spans="2:10" ht="15.75" thickBot="1" x14ac:dyDescent="0.3">
      <c r="B38" s="11" t="s">
        <v>15</v>
      </c>
      <c r="C38" s="125" t="s">
        <v>17</v>
      </c>
      <c r="D38" s="126"/>
      <c r="E38" s="105"/>
      <c r="G38" s="71"/>
      <c r="H38" s="71"/>
    </row>
    <row r="39" spans="2:10" s="71" customFormat="1" ht="13.5" thickBot="1" x14ac:dyDescent="0.25">
      <c r="B39" s="7"/>
      <c r="C39" s="9"/>
      <c r="D39" s="9"/>
    </row>
    <row r="40" spans="2:10" s="71" customFormat="1" ht="15" thickBot="1" x14ac:dyDescent="0.25">
      <c r="B40" s="8" t="s">
        <v>77</v>
      </c>
      <c r="C40" s="68"/>
      <c r="D40" s="68"/>
      <c r="E40" s="69">
        <v>8000</v>
      </c>
      <c r="G40" s="106"/>
      <c r="H40" s="107"/>
      <c r="I40" s="108"/>
      <c r="J40" s="107"/>
    </row>
    <row r="41" spans="2:10" s="71" customFormat="1" x14ac:dyDescent="0.2">
      <c r="B41" s="72"/>
      <c r="G41" s="109"/>
      <c r="H41" s="110"/>
      <c r="I41" s="111"/>
      <c r="J41" s="112"/>
    </row>
    <row r="42" spans="2:10" s="71" customFormat="1" x14ac:dyDescent="0.2">
      <c r="B42" s="113" t="s">
        <v>86</v>
      </c>
    </row>
    <row r="43" spans="2:10" s="71" customFormat="1" x14ac:dyDescent="0.2">
      <c r="B43" s="72"/>
    </row>
    <row r="44" spans="2:10" s="71" customFormat="1" x14ac:dyDescent="0.2">
      <c r="B44" s="113"/>
    </row>
    <row r="45" spans="2:10" s="71" customFormat="1" x14ac:dyDescent="0.2">
      <c r="B45" s="113"/>
    </row>
    <row r="46" spans="2:10" s="71" customFormat="1" x14ac:dyDescent="0.2">
      <c r="B46" s="114"/>
    </row>
    <row r="47" spans="2:10" s="71" customFormat="1" x14ac:dyDescent="0.2">
      <c r="B47" s="115"/>
    </row>
    <row r="48" spans="2:10" s="71" customFormat="1" x14ac:dyDescent="0.2">
      <c r="B48" s="115"/>
    </row>
    <row r="49" spans="2:2" s="71" customFormat="1" x14ac:dyDescent="0.2">
      <c r="B49" s="115"/>
    </row>
    <row r="50" spans="2:2" s="71" customFormat="1" x14ac:dyDescent="0.2">
      <c r="B50" s="72"/>
    </row>
    <row r="51" spans="2:2" s="71" customFormat="1" x14ac:dyDescent="0.2">
      <c r="B51" s="72"/>
    </row>
    <row r="52" spans="2:2" s="71" customFormat="1" x14ac:dyDescent="0.2">
      <c r="B52" s="72"/>
    </row>
    <row r="53" spans="2:2" s="71" customFormat="1" x14ac:dyDescent="0.2">
      <c r="B53" s="72"/>
    </row>
    <row r="54" spans="2:2" s="71" customFormat="1" x14ac:dyDescent="0.2">
      <c r="B54" s="72"/>
    </row>
    <row r="55" spans="2:2" s="71" customFormat="1" x14ac:dyDescent="0.2">
      <c r="B55" s="72"/>
    </row>
    <row r="56" spans="2:2" s="71" customFormat="1" x14ac:dyDescent="0.2">
      <c r="B56" s="72"/>
    </row>
    <row r="57" spans="2:2" s="71" customFormat="1" x14ac:dyDescent="0.2">
      <c r="B57" s="72"/>
    </row>
    <row r="58" spans="2:2" s="71" customFormat="1" x14ac:dyDescent="0.2">
      <c r="B58" s="72"/>
    </row>
    <row r="59" spans="2:2" s="71" customFormat="1" x14ac:dyDescent="0.2">
      <c r="B59" s="72"/>
    </row>
    <row r="60" spans="2:2" s="71" customFormat="1" x14ac:dyDescent="0.2">
      <c r="B60" s="72"/>
    </row>
    <row r="61" spans="2:2" s="71" customFormat="1" x14ac:dyDescent="0.2">
      <c r="B61" s="72"/>
    </row>
    <row r="62" spans="2:2" s="71" customFormat="1" x14ac:dyDescent="0.2">
      <c r="B62" s="72"/>
    </row>
    <row r="63" spans="2:2" s="71" customFormat="1" x14ac:dyDescent="0.2">
      <c r="B63" s="72"/>
    </row>
    <row r="64" spans="2:2" s="71" customFormat="1" x14ac:dyDescent="0.2">
      <c r="B64" s="72"/>
    </row>
    <row r="65" spans="2:2" s="71" customFormat="1" x14ac:dyDescent="0.2">
      <c r="B65" s="72"/>
    </row>
    <row r="66" spans="2:2" s="71" customFormat="1" x14ac:dyDescent="0.2">
      <c r="B66" s="72"/>
    </row>
    <row r="67" spans="2:2" s="71" customFormat="1" x14ac:dyDescent="0.2">
      <c r="B67" s="72"/>
    </row>
    <row r="68" spans="2:2" s="71" customFormat="1" x14ac:dyDescent="0.2">
      <c r="B68" s="72"/>
    </row>
    <row r="69" spans="2:2" s="71" customFormat="1" x14ac:dyDescent="0.2">
      <c r="B69" s="72"/>
    </row>
    <row r="70" spans="2:2" s="71" customFormat="1" x14ac:dyDescent="0.2">
      <c r="B70" s="72"/>
    </row>
    <row r="71" spans="2:2" s="71" customFormat="1" x14ac:dyDescent="0.2">
      <c r="B71" s="72"/>
    </row>
    <row r="72" spans="2:2" s="71" customFormat="1" x14ac:dyDescent="0.2">
      <c r="B72" s="72"/>
    </row>
    <row r="73" spans="2:2" s="71" customFormat="1" x14ac:dyDescent="0.2">
      <c r="B73" s="72"/>
    </row>
    <row r="74" spans="2:2" s="71" customFormat="1" x14ac:dyDescent="0.2">
      <c r="B74" s="72"/>
    </row>
    <row r="75" spans="2:2" s="71" customFormat="1" x14ac:dyDescent="0.2">
      <c r="B75" s="72"/>
    </row>
    <row r="76" spans="2:2" s="71" customFormat="1" x14ac:dyDescent="0.2">
      <c r="B76" s="72"/>
    </row>
    <row r="77" spans="2:2" s="71" customFormat="1" x14ac:dyDescent="0.2">
      <c r="B77" s="72"/>
    </row>
    <row r="78" spans="2:2" s="71" customFormat="1" x14ac:dyDescent="0.2">
      <c r="B78" s="72"/>
    </row>
    <row r="79" spans="2:2" s="71" customFormat="1" x14ac:dyDescent="0.2">
      <c r="B79" s="72"/>
    </row>
    <row r="80" spans="2:2" s="71" customFormat="1" x14ac:dyDescent="0.2">
      <c r="B80" s="72"/>
    </row>
    <row r="81" spans="2:2" s="71" customFormat="1" x14ac:dyDescent="0.2">
      <c r="B81" s="72"/>
    </row>
    <row r="82" spans="2:2" s="71" customFormat="1" x14ac:dyDescent="0.2">
      <c r="B82" s="72"/>
    </row>
    <row r="83" spans="2:2" s="71" customFormat="1" x14ac:dyDescent="0.2">
      <c r="B83" s="72"/>
    </row>
    <row r="84" spans="2:2" s="71" customFormat="1" x14ac:dyDescent="0.2">
      <c r="B84" s="72"/>
    </row>
    <row r="85" spans="2:2" s="71" customFormat="1" x14ac:dyDescent="0.2">
      <c r="B85" s="72"/>
    </row>
    <row r="86" spans="2:2" s="71" customFormat="1" x14ac:dyDescent="0.2">
      <c r="B86" s="72"/>
    </row>
    <row r="87" spans="2:2" s="71" customFormat="1" x14ac:dyDescent="0.2">
      <c r="B87" s="72"/>
    </row>
    <row r="88" spans="2:2" s="71" customFormat="1" x14ac:dyDescent="0.2">
      <c r="B88" s="72"/>
    </row>
    <row r="89" spans="2:2" s="71" customFormat="1" x14ac:dyDescent="0.2">
      <c r="B89" s="72"/>
    </row>
    <row r="90" spans="2:2" s="71" customFormat="1" x14ac:dyDescent="0.2">
      <c r="B90" s="72"/>
    </row>
    <row r="91" spans="2:2" s="71" customFormat="1" x14ac:dyDescent="0.2">
      <c r="B91" s="72"/>
    </row>
    <row r="92" spans="2:2" s="71" customFormat="1" x14ac:dyDescent="0.2">
      <c r="B92" s="72"/>
    </row>
    <row r="93" spans="2:2" s="71" customFormat="1" x14ac:dyDescent="0.2">
      <c r="B93" s="72"/>
    </row>
    <row r="94" spans="2:2" s="71" customFormat="1" x14ac:dyDescent="0.2">
      <c r="B94" s="72"/>
    </row>
    <row r="95" spans="2:2" s="71" customFormat="1" x14ac:dyDescent="0.2">
      <c r="B95" s="72"/>
    </row>
    <row r="96" spans="2:2" s="71" customFormat="1" x14ac:dyDescent="0.2">
      <c r="B96" s="72"/>
    </row>
    <row r="97" spans="2:2" s="71" customFormat="1" x14ac:dyDescent="0.2">
      <c r="B97" s="72"/>
    </row>
    <row r="98" spans="2:2" s="71" customFormat="1" x14ac:dyDescent="0.2">
      <c r="B98" s="72"/>
    </row>
    <row r="99" spans="2:2" s="71" customFormat="1" x14ac:dyDescent="0.2">
      <c r="B99" s="72"/>
    </row>
    <row r="100" spans="2:2" s="71" customFormat="1" x14ac:dyDescent="0.2">
      <c r="B100" s="72"/>
    </row>
    <row r="101" spans="2:2" s="71" customFormat="1" x14ac:dyDescent="0.2">
      <c r="B101" s="72"/>
    </row>
    <row r="102" spans="2:2" s="71" customFormat="1" x14ac:dyDescent="0.2">
      <c r="B102" s="72"/>
    </row>
    <row r="103" spans="2:2" s="71" customFormat="1" x14ac:dyDescent="0.2">
      <c r="B103" s="72"/>
    </row>
    <row r="104" spans="2:2" s="71" customFormat="1" x14ac:dyDescent="0.2">
      <c r="B104" s="72"/>
    </row>
    <row r="105" spans="2:2" s="71" customFormat="1" x14ac:dyDescent="0.2">
      <c r="B105" s="72"/>
    </row>
    <row r="106" spans="2:2" s="71" customFormat="1" x14ac:dyDescent="0.2">
      <c r="B106" s="72"/>
    </row>
    <row r="107" spans="2:2" s="71" customFormat="1" x14ac:dyDescent="0.2">
      <c r="B107" s="72"/>
    </row>
    <row r="108" spans="2:2" s="71" customFormat="1" x14ac:dyDescent="0.2">
      <c r="B108" s="72"/>
    </row>
    <row r="109" spans="2:2" s="71" customFormat="1" x14ac:dyDescent="0.2">
      <c r="B109" s="72"/>
    </row>
    <row r="110" spans="2:2" s="71" customFormat="1" x14ac:dyDescent="0.2">
      <c r="B110" s="72"/>
    </row>
    <row r="111" spans="2:2" s="71" customFormat="1" x14ac:dyDescent="0.2">
      <c r="B111" s="72"/>
    </row>
    <row r="112" spans="2:2" s="71" customFormat="1" x14ac:dyDescent="0.2">
      <c r="B112" s="72"/>
    </row>
    <row r="113" spans="2:2" s="71" customFormat="1" x14ac:dyDescent="0.2">
      <c r="B113" s="72"/>
    </row>
    <row r="114" spans="2:2" s="71" customFormat="1" x14ac:dyDescent="0.2">
      <c r="B114" s="72"/>
    </row>
    <row r="115" spans="2:2" s="71" customFormat="1" x14ac:dyDescent="0.2">
      <c r="B115" s="72"/>
    </row>
    <row r="116" spans="2:2" s="71" customFormat="1" x14ac:dyDescent="0.2">
      <c r="B116" s="72"/>
    </row>
    <row r="117" spans="2:2" s="71" customFormat="1" x14ac:dyDescent="0.2">
      <c r="B117" s="72"/>
    </row>
    <row r="118" spans="2:2" s="71" customFormat="1" x14ac:dyDescent="0.2">
      <c r="B118" s="72"/>
    </row>
    <row r="119" spans="2:2" s="71" customFormat="1" x14ac:dyDescent="0.2">
      <c r="B119" s="72"/>
    </row>
    <row r="120" spans="2:2" s="71" customFormat="1" x14ac:dyDescent="0.2">
      <c r="B120" s="72"/>
    </row>
    <row r="121" spans="2:2" s="71" customFormat="1" x14ac:dyDescent="0.2">
      <c r="B121" s="72"/>
    </row>
    <row r="122" spans="2:2" s="71" customFormat="1" x14ac:dyDescent="0.2">
      <c r="B122" s="72"/>
    </row>
    <row r="123" spans="2:2" s="71" customFormat="1" x14ac:dyDescent="0.2">
      <c r="B123" s="72"/>
    </row>
    <row r="124" spans="2:2" s="71" customFormat="1" x14ac:dyDescent="0.2">
      <c r="B124" s="72"/>
    </row>
    <row r="125" spans="2:2" s="71" customFormat="1" x14ac:dyDescent="0.2">
      <c r="B125" s="72"/>
    </row>
    <row r="126" spans="2:2" s="71" customFormat="1" x14ac:dyDescent="0.2">
      <c r="B126" s="72"/>
    </row>
    <row r="127" spans="2:2" s="71" customFormat="1" x14ac:dyDescent="0.2">
      <c r="B127" s="72"/>
    </row>
    <row r="128" spans="2:2" s="71" customFormat="1" x14ac:dyDescent="0.2">
      <c r="B128" s="72"/>
    </row>
    <row r="129" spans="2:2" s="71" customFormat="1" x14ac:dyDescent="0.2">
      <c r="B129" s="72"/>
    </row>
    <row r="130" spans="2:2" s="71" customFormat="1" x14ac:dyDescent="0.2">
      <c r="B130" s="72"/>
    </row>
    <row r="131" spans="2:2" s="71" customFormat="1" x14ac:dyDescent="0.2">
      <c r="B131" s="72"/>
    </row>
    <row r="132" spans="2:2" s="71" customFormat="1" x14ac:dyDescent="0.2">
      <c r="B132" s="72"/>
    </row>
    <row r="133" spans="2:2" s="71" customFormat="1" x14ac:dyDescent="0.2">
      <c r="B133" s="72"/>
    </row>
    <row r="134" spans="2:2" s="71" customFormat="1" x14ac:dyDescent="0.2">
      <c r="B134" s="72"/>
    </row>
    <row r="135" spans="2:2" s="71" customFormat="1" x14ac:dyDescent="0.2">
      <c r="B135" s="72"/>
    </row>
    <row r="136" spans="2:2" s="71" customFormat="1" x14ac:dyDescent="0.2">
      <c r="B136" s="72"/>
    </row>
    <row r="137" spans="2:2" s="71" customFormat="1" x14ac:dyDescent="0.2">
      <c r="B137" s="72"/>
    </row>
    <row r="138" spans="2:2" s="71" customFormat="1" x14ac:dyDescent="0.2">
      <c r="B138" s="72"/>
    </row>
    <row r="139" spans="2:2" s="71" customFormat="1" x14ac:dyDescent="0.2">
      <c r="B139" s="72"/>
    </row>
    <row r="140" spans="2:2" s="71" customFormat="1" x14ac:dyDescent="0.2">
      <c r="B140" s="72"/>
    </row>
    <row r="141" spans="2:2" s="71" customFormat="1" x14ac:dyDescent="0.2">
      <c r="B141" s="72"/>
    </row>
    <row r="142" spans="2:2" s="71" customFormat="1" x14ac:dyDescent="0.2">
      <c r="B142" s="72"/>
    </row>
    <row r="143" spans="2:2" s="71" customFormat="1" x14ac:dyDescent="0.2">
      <c r="B143" s="72"/>
    </row>
    <row r="144" spans="2:2" s="71" customFormat="1" x14ac:dyDescent="0.2">
      <c r="B144" s="72"/>
    </row>
    <row r="145" spans="2:2" s="71" customFormat="1" x14ac:dyDescent="0.2">
      <c r="B145" s="72"/>
    </row>
    <row r="146" spans="2:2" s="71" customFormat="1" x14ac:dyDescent="0.2">
      <c r="B146" s="72"/>
    </row>
    <row r="147" spans="2:2" s="71" customFormat="1" x14ac:dyDescent="0.2">
      <c r="B147" s="72"/>
    </row>
    <row r="148" spans="2:2" s="71" customFormat="1" x14ac:dyDescent="0.2">
      <c r="B148" s="72"/>
    </row>
    <row r="149" spans="2:2" s="71" customFormat="1" x14ac:dyDescent="0.2">
      <c r="B149" s="72"/>
    </row>
    <row r="150" spans="2:2" s="71" customFormat="1" x14ac:dyDescent="0.2">
      <c r="B150" s="72"/>
    </row>
    <row r="151" spans="2:2" s="71" customFormat="1" x14ac:dyDescent="0.2">
      <c r="B151" s="72"/>
    </row>
  </sheetData>
  <sheetProtection password="B29D" sheet="1" objects="1" scenarios="1"/>
  <mergeCells count="4">
    <mergeCell ref="G4:H4"/>
    <mergeCell ref="C23:D23"/>
    <mergeCell ref="C24:D24"/>
    <mergeCell ref="C38:D38"/>
  </mergeCells>
  <pageMargins left="0.25" right="0.25" top="0.75" bottom="0.75" header="0.3" footer="0.3"/>
  <pageSetup paperSize="8" scale="96" orientation="landscape" r:id="rId1"/>
  <headerFooter>
    <oddFooter>&amp;Lcopyright buerobass ag und Verband Aargauer Gemeindesozialdienste VAGS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M43"/>
  <sheetViews>
    <sheetView zoomScaleNormal="100" workbookViewId="0">
      <selection activeCell="A5" sqref="A5"/>
    </sheetView>
  </sheetViews>
  <sheetFormatPr baseColWidth="10" defaultColWidth="11" defaultRowHeight="14.25" x14ac:dyDescent="0.2"/>
  <cols>
    <col min="1" max="1" width="2" style="1" customWidth="1"/>
    <col min="2" max="10" width="0.875" style="31" customWidth="1"/>
    <col min="11" max="11" width="0.875" style="32" customWidth="1"/>
    <col min="12" max="12" width="11" style="1"/>
    <col min="13" max="13" width="12.375" style="1" customWidth="1"/>
    <col min="14" max="15" width="7.625" style="1" customWidth="1"/>
    <col min="16" max="16384" width="11" style="1"/>
  </cols>
  <sheetData>
    <row r="1" spans="1:13" ht="1.5" customHeight="1" x14ac:dyDescent="0.2"/>
    <row r="2" spans="1:13" ht="1.5" customHeight="1" x14ac:dyDescent="0.2"/>
    <row r="3" spans="1:13" ht="1.5" customHeight="1" x14ac:dyDescent="0.2"/>
    <row r="4" spans="1:13" ht="1.5" customHeight="1" x14ac:dyDescent="0.2">
      <c r="B4" s="45"/>
    </row>
    <row r="5" spans="1:13" ht="97.5" customHeight="1" x14ac:dyDescent="0.2">
      <c r="B5" s="34"/>
      <c r="C5" s="33"/>
      <c r="D5" s="33"/>
      <c r="E5" s="33"/>
      <c r="F5" s="33"/>
      <c r="G5" s="33"/>
      <c r="H5" s="33"/>
      <c r="I5" s="33"/>
      <c r="J5" s="33"/>
      <c r="K5" s="33"/>
      <c r="L5" s="2"/>
      <c r="M5" s="2"/>
    </row>
    <row r="6" spans="1:13" ht="15" x14ac:dyDescent="0.25">
      <c r="B6" s="46"/>
      <c r="D6" s="47">
        <f>SUM(D8:D22)</f>
        <v>0.57293015167616668</v>
      </c>
      <c r="F6" s="34"/>
      <c r="G6" s="34"/>
      <c r="H6" s="34"/>
      <c r="I6" s="34"/>
      <c r="J6" s="48">
        <v>1</v>
      </c>
      <c r="K6" s="34"/>
    </row>
    <row r="7" spans="1:13" x14ac:dyDescent="0.2">
      <c r="B7" s="39"/>
      <c r="D7" s="44"/>
      <c r="F7" s="34"/>
      <c r="G7" s="34"/>
      <c r="H7" s="34"/>
      <c r="I7" s="34"/>
    </row>
    <row r="8" spans="1:13" x14ac:dyDescent="0.2">
      <c r="A8" s="57"/>
      <c r="B8" s="39"/>
      <c r="C8" s="35">
        <v>220.45454545454544</v>
      </c>
      <c r="D8" s="36">
        <f t="shared" ref="D8:D14" si="0">+C8/C$41</f>
        <v>0.37484301033716544</v>
      </c>
      <c r="E8" s="127">
        <f>SUM(C8:C13)</f>
        <v>264.95454545454544</v>
      </c>
      <c r="F8" s="37">
        <f t="shared" ref="F8:F13" si="1">G8/H8</f>
        <v>106.66666666666667</v>
      </c>
      <c r="G8" s="38">
        <v>80</v>
      </c>
      <c r="H8" s="39">
        <v>0.75</v>
      </c>
      <c r="I8" s="40">
        <f>('Input und Output'!C$8*'Input und Output'!E$8/'.'!F$8+'Input und Output'!C$9*'Input und Output'!E$9/'.'!F$9+'Input und Output'!C$10*'Input und Output'!E$10/'.'!F$10+'Input und Output'!C$11*'Input und Output'!E$11/'.'!F$11+'Input und Output'!C$12*'Input und Output'!E$12/'.'!F$12+'Input und Output'!C$13*'Input und Output'!E$13/'.'!F$13)*100</f>
        <v>131.61428571428576</v>
      </c>
      <c r="K8" s="49">
        <v>7</v>
      </c>
    </row>
    <row r="9" spans="1:13" x14ac:dyDescent="0.2">
      <c r="A9" s="57"/>
      <c r="B9" s="50"/>
      <c r="C9" s="35">
        <v>11</v>
      </c>
      <c r="D9" s="36">
        <f t="shared" si="0"/>
        <v>1.8703506907545166E-2</v>
      </c>
      <c r="E9" s="128"/>
      <c r="F9" s="37">
        <f t="shared" si="1"/>
        <v>100</v>
      </c>
      <c r="G9" s="38">
        <v>75</v>
      </c>
      <c r="H9" s="39">
        <v>0.75</v>
      </c>
      <c r="I9" s="34"/>
      <c r="K9" s="49">
        <v>1.8</v>
      </c>
    </row>
    <row r="10" spans="1:13" x14ac:dyDescent="0.2">
      <c r="A10" s="57"/>
      <c r="B10" s="50"/>
      <c r="C10" s="35">
        <v>11</v>
      </c>
      <c r="D10" s="36">
        <f t="shared" si="0"/>
        <v>1.8703506907545166E-2</v>
      </c>
      <c r="E10" s="128"/>
      <c r="F10" s="37">
        <f t="shared" si="1"/>
        <v>93.333333333333329</v>
      </c>
      <c r="G10" s="38">
        <v>70</v>
      </c>
      <c r="H10" s="39">
        <v>0.75</v>
      </c>
      <c r="I10" s="34"/>
      <c r="K10" s="49">
        <v>0.4</v>
      </c>
      <c r="L10" s="3"/>
    </row>
    <row r="11" spans="1:13" x14ac:dyDescent="0.2">
      <c r="A11" s="57"/>
      <c r="B11" s="50"/>
      <c r="C11" s="35">
        <v>10</v>
      </c>
      <c r="D11" s="36">
        <f t="shared" si="0"/>
        <v>1.7003188097768331E-2</v>
      </c>
      <c r="E11" s="128"/>
      <c r="F11" s="37">
        <f t="shared" si="1"/>
        <v>240</v>
      </c>
      <c r="G11" s="39">
        <v>180</v>
      </c>
      <c r="H11" s="39">
        <v>0.75</v>
      </c>
      <c r="I11" s="34"/>
      <c r="J11" s="39"/>
      <c r="K11" s="49">
        <v>1.1000000000000001</v>
      </c>
    </row>
    <row r="12" spans="1:13" x14ac:dyDescent="0.2">
      <c r="A12" s="57"/>
      <c r="B12" s="50"/>
      <c r="C12" s="35">
        <v>10</v>
      </c>
      <c r="D12" s="36">
        <f t="shared" si="0"/>
        <v>1.7003188097768331E-2</v>
      </c>
      <c r="E12" s="128"/>
      <c r="F12" s="37">
        <f t="shared" si="1"/>
        <v>480</v>
      </c>
      <c r="G12" s="39">
        <v>360</v>
      </c>
      <c r="H12" s="39">
        <v>0.75</v>
      </c>
      <c r="I12" s="34"/>
      <c r="J12" s="50"/>
      <c r="K12" s="49">
        <v>1.4</v>
      </c>
    </row>
    <row r="13" spans="1:13" x14ac:dyDescent="0.2">
      <c r="A13" s="57"/>
      <c r="B13" s="50"/>
      <c r="C13" s="35">
        <v>2.5</v>
      </c>
      <c r="D13" s="36">
        <f t="shared" si="0"/>
        <v>4.2507970244420826E-3</v>
      </c>
      <c r="E13" s="128"/>
      <c r="F13" s="37">
        <f t="shared" si="1"/>
        <v>160</v>
      </c>
      <c r="G13" s="39">
        <v>120</v>
      </c>
      <c r="H13" s="39">
        <v>0.75</v>
      </c>
      <c r="I13" s="34"/>
      <c r="J13" s="50"/>
      <c r="K13" s="49">
        <v>0.4</v>
      </c>
    </row>
    <row r="14" spans="1:13" x14ac:dyDescent="0.2">
      <c r="A14" s="57"/>
      <c r="B14" s="50"/>
      <c r="C14" s="35">
        <v>32.5</v>
      </c>
      <c r="D14" s="36">
        <f t="shared" si="0"/>
        <v>5.526036131774708E-2</v>
      </c>
      <c r="E14" s="42">
        <f>C14/E$8</f>
        <v>0.12266254932235375</v>
      </c>
      <c r="J14" s="50"/>
    </row>
    <row r="15" spans="1:13" x14ac:dyDescent="0.2">
      <c r="A15" s="57"/>
      <c r="B15" s="50"/>
      <c r="C15" s="35"/>
      <c r="D15" s="36"/>
      <c r="E15" s="42"/>
      <c r="G15" s="41"/>
      <c r="J15" s="50"/>
    </row>
    <row r="16" spans="1:13" x14ac:dyDescent="0.2">
      <c r="A16" s="57"/>
      <c r="B16" s="50"/>
      <c r="C16" s="35">
        <v>10</v>
      </c>
      <c r="D16" s="36">
        <f t="shared" ref="D16:D22" si="2">+C16/C$41</f>
        <v>1.7003188097768331E-2</v>
      </c>
      <c r="E16" s="42">
        <f t="shared" ref="E16:E22" si="3">C16/E$8</f>
        <v>3.7742322868416542E-2</v>
      </c>
      <c r="J16" s="50"/>
    </row>
    <row r="17" spans="1:13" x14ac:dyDescent="0.2">
      <c r="A17" s="57"/>
      <c r="B17" s="50"/>
      <c r="C17" s="35">
        <v>2.5</v>
      </c>
      <c r="D17" s="36">
        <f t="shared" si="2"/>
        <v>4.2507970244420826E-3</v>
      </c>
      <c r="E17" s="42">
        <f t="shared" si="3"/>
        <v>9.4355807171041355E-3</v>
      </c>
    </row>
    <row r="18" spans="1:13" x14ac:dyDescent="0.2">
      <c r="A18" s="57"/>
      <c r="B18" s="50"/>
      <c r="C18" s="35">
        <v>10</v>
      </c>
      <c r="D18" s="36">
        <f t="shared" si="2"/>
        <v>1.7003188097768331E-2</v>
      </c>
      <c r="E18" s="42">
        <f t="shared" si="3"/>
        <v>3.7742322868416542E-2</v>
      </c>
    </row>
    <row r="19" spans="1:13" x14ac:dyDescent="0.2">
      <c r="A19" s="57"/>
      <c r="B19" s="50"/>
      <c r="C19" s="35">
        <v>5</v>
      </c>
      <c r="D19" s="36">
        <f t="shared" si="2"/>
        <v>8.5015940488841653E-3</v>
      </c>
      <c r="E19" s="42">
        <f t="shared" si="3"/>
        <v>1.8871161434208271E-2</v>
      </c>
    </row>
    <row r="20" spans="1:13" x14ac:dyDescent="0.2">
      <c r="A20" s="57"/>
      <c r="B20" s="50"/>
      <c r="C20" s="35">
        <v>2.5</v>
      </c>
      <c r="D20" s="36">
        <f t="shared" si="2"/>
        <v>4.2507970244420826E-3</v>
      </c>
      <c r="E20" s="42">
        <f t="shared" si="3"/>
        <v>9.4355807171041355E-3</v>
      </c>
    </row>
    <row r="21" spans="1:13" x14ac:dyDescent="0.2">
      <c r="A21" s="57"/>
      <c r="B21" s="50"/>
      <c r="C21" s="35">
        <v>2.5</v>
      </c>
      <c r="D21" s="36">
        <f t="shared" si="2"/>
        <v>4.2507970244420826E-3</v>
      </c>
      <c r="E21" s="42">
        <f t="shared" si="3"/>
        <v>9.4355807171041355E-3</v>
      </c>
    </row>
    <row r="22" spans="1:13" x14ac:dyDescent="0.2">
      <c r="A22" s="57"/>
      <c r="B22" s="50"/>
      <c r="C22" s="35">
        <v>7</v>
      </c>
      <c r="D22" s="36">
        <f t="shared" si="2"/>
        <v>1.1902231668437832E-2</v>
      </c>
      <c r="E22" s="42">
        <f t="shared" si="3"/>
        <v>2.6419626007891578E-2</v>
      </c>
    </row>
    <row r="23" spans="1:13" x14ac:dyDescent="0.2">
      <c r="A23" s="57"/>
      <c r="B23" s="38"/>
      <c r="C23" s="35"/>
      <c r="D23" s="36"/>
      <c r="E23" s="51"/>
      <c r="K23" s="52"/>
    </row>
    <row r="24" spans="1:13" x14ac:dyDescent="0.2">
      <c r="A24" s="57"/>
      <c r="B24" s="38"/>
      <c r="C24" s="35"/>
      <c r="D24" s="36"/>
      <c r="E24" s="51"/>
      <c r="K24" s="52"/>
    </row>
    <row r="25" spans="1:13" ht="15" x14ac:dyDescent="0.25">
      <c r="A25" s="57"/>
      <c r="B25" s="46"/>
      <c r="C25" s="35"/>
      <c r="D25" s="53">
        <f>SUM(D26:D31)</f>
        <v>0.25292242295430395</v>
      </c>
      <c r="E25" s="51"/>
      <c r="J25" s="48">
        <f>IF(J$40&lt;3500,1+(J40-3500)*0.0002,1)</f>
        <v>1</v>
      </c>
      <c r="K25" s="48">
        <f>IF((+'Input und Output'!D9+'Input und Output'!D10)/'Input und Output'!D8&lt;0.25,K9,IF((+'Input und Output'!D9+'Input und Output'!D10)/'Input und Output'!D8&gt;0.35,'.'!K8,'.'!I8))*J6</f>
        <v>1.8</v>
      </c>
      <c r="M25" s="58"/>
    </row>
    <row r="26" spans="1:13" x14ac:dyDescent="0.2">
      <c r="A26" s="57"/>
      <c r="B26" s="39"/>
      <c r="C26" s="35">
        <v>33.75</v>
      </c>
      <c r="D26" s="36">
        <f t="shared" ref="D26:D37" si="4">+C26/C$41</f>
        <v>5.7385759829968117E-2</v>
      </c>
      <c r="E26" s="51">
        <f t="shared" ref="E26:E31" si="5">C26/E$8</f>
        <v>0.12738033968090581</v>
      </c>
    </row>
    <row r="27" spans="1:13" x14ac:dyDescent="0.2">
      <c r="A27" s="57"/>
      <c r="B27" s="39"/>
      <c r="C27" s="35">
        <v>55</v>
      </c>
      <c r="D27" s="36">
        <f t="shared" si="4"/>
        <v>9.3517534537725822E-2</v>
      </c>
      <c r="E27" s="51">
        <f t="shared" si="5"/>
        <v>0.20758277577629097</v>
      </c>
      <c r="I27" s="34"/>
    </row>
    <row r="28" spans="1:13" x14ac:dyDescent="0.2">
      <c r="A28" s="57"/>
      <c r="B28" s="39"/>
      <c r="C28" s="35">
        <v>37.5</v>
      </c>
      <c r="D28" s="36">
        <f t="shared" si="4"/>
        <v>6.3761955366631248E-2</v>
      </c>
      <c r="E28" s="51">
        <f t="shared" si="5"/>
        <v>0.14153371075656201</v>
      </c>
    </row>
    <row r="29" spans="1:13" x14ac:dyDescent="0.2">
      <c r="A29" s="57"/>
      <c r="B29" s="39"/>
      <c r="C29" s="35">
        <v>7.5</v>
      </c>
      <c r="D29" s="36">
        <f t="shared" si="4"/>
        <v>1.2752391073326248E-2</v>
      </c>
      <c r="E29" s="51">
        <f t="shared" si="5"/>
        <v>2.8306742151312406E-2</v>
      </c>
    </row>
    <row r="30" spans="1:13" x14ac:dyDescent="0.2">
      <c r="A30" s="57"/>
      <c r="B30" s="39"/>
      <c r="C30" s="35">
        <v>10</v>
      </c>
      <c r="D30" s="36">
        <f t="shared" si="4"/>
        <v>1.7003188097768331E-2</v>
      </c>
      <c r="E30" s="51">
        <f t="shared" si="5"/>
        <v>3.7742322868416542E-2</v>
      </c>
    </row>
    <row r="31" spans="1:13" x14ac:dyDescent="0.2">
      <c r="A31" s="57"/>
      <c r="B31" s="39"/>
      <c r="C31" s="35">
        <v>5</v>
      </c>
      <c r="D31" s="36">
        <f t="shared" si="4"/>
        <v>8.5015940488841653E-3</v>
      </c>
      <c r="E31" s="51">
        <f t="shared" si="5"/>
        <v>1.8871161434208271E-2</v>
      </c>
    </row>
    <row r="32" spans="1:13" ht="15" x14ac:dyDescent="0.25">
      <c r="A32" s="57"/>
      <c r="B32" s="46"/>
      <c r="C32" s="35"/>
      <c r="D32" s="54">
        <f>SUM(D33:D37)</f>
        <v>0.17407013815090328</v>
      </c>
      <c r="E32" s="51"/>
      <c r="K32" s="31"/>
    </row>
    <row r="33" spans="1:11" x14ac:dyDescent="0.2">
      <c r="A33" s="57"/>
      <c r="B33" s="39"/>
      <c r="C33" s="35">
        <v>37.5</v>
      </c>
      <c r="D33" s="36">
        <f t="shared" si="4"/>
        <v>6.3761955366631248E-2</v>
      </c>
      <c r="E33" s="51">
        <f>C33/E$8</f>
        <v>0.14153371075656201</v>
      </c>
    </row>
    <row r="34" spans="1:11" x14ac:dyDescent="0.2">
      <c r="A34" s="57"/>
      <c r="B34" s="39"/>
      <c r="C34" s="35">
        <v>28</v>
      </c>
      <c r="D34" s="36">
        <f t="shared" si="4"/>
        <v>4.7608926673751328E-2</v>
      </c>
      <c r="E34" s="51">
        <f>C34/E$8</f>
        <v>0.10567850403156631</v>
      </c>
    </row>
    <row r="35" spans="1:11" x14ac:dyDescent="0.2">
      <c r="A35" s="57"/>
      <c r="B35" s="39"/>
      <c r="C35" s="35">
        <v>15</v>
      </c>
      <c r="D35" s="36">
        <f t="shared" si="4"/>
        <v>2.5504782146652496E-2</v>
      </c>
      <c r="E35" s="51">
        <f>C35/E$8</f>
        <v>5.6613484302624813E-2</v>
      </c>
    </row>
    <row r="36" spans="1:11" x14ac:dyDescent="0.2">
      <c r="A36" s="57"/>
      <c r="B36" s="39"/>
      <c r="C36" s="35">
        <v>12.5</v>
      </c>
      <c r="D36" s="36">
        <f t="shared" si="4"/>
        <v>2.1253985122210415E-2</v>
      </c>
      <c r="E36" s="51">
        <f>C36/E$8</f>
        <v>4.7177903585520674E-2</v>
      </c>
    </row>
    <row r="37" spans="1:11" x14ac:dyDescent="0.2">
      <c r="A37" s="57"/>
      <c r="B37" s="39"/>
      <c r="C37" s="35">
        <v>9.375</v>
      </c>
      <c r="D37" s="36">
        <f t="shared" si="4"/>
        <v>1.5940488841657812E-2</v>
      </c>
      <c r="E37" s="51">
        <f>C37/E$8</f>
        <v>3.5383427689140504E-2</v>
      </c>
    </row>
    <row r="38" spans="1:11" x14ac:dyDescent="0.2">
      <c r="A38" s="57"/>
      <c r="B38" s="38"/>
      <c r="C38" s="35"/>
      <c r="D38" s="44"/>
      <c r="K38" s="31"/>
    </row>
    <row r="39" spans="1:11" x14ac:dyDescent="0.2">
      <c r="C39" s="35"/>
      <c r="D39" s="44"/>
    </row>
    <row r="40" spans="1:11" ht="21" customHeight="1" x14ac:dyDescent="0.25">
      <c r="B40" s="46"/>
      <c r="C40" s="55"/>
      <c r="D40" s="54"/>
      <c r="I40" s="45"/>
      <c r="J40" s="56">
        <f>+'Input und Output'!E40</f>
        <v>8000</v>
      </c>
    </row>
    <row r="41" spans="1:11" ht="15" x14ac:dyDescent="0.25">
      <c r="B41" s="43"/>
      <c r="C41" s="55">
        <v>588.125</v>
      </c>
      <c r="D41" s="44">
        <f>+D32+D25+D6</f>
        <v>0.9999227127813739</v>
      </c>
    </row>
    <row r="42" spans="1:11" ht="12.75" customHeight="1" x14ac:dyDescent="0.2">
      <c r="B42" s="129"/>
      <c r="C42" s="130"/>
      <c r="D42" s="130"/>
      <c r="E42" s="130"/>
      <c r="F42" s="130"/>
      <c r="G42" s="130"/>
      <c r="H42" s="130"/>
      <c r="I42" s="130"/>
      <c r="J42" s="130"/>
      <c r="K42" s="130"/>
    </row>
    <row r="43" spans="1:11" ht="12.75" customHeight="1" x14ac:dyDescent="0.2">
      <c r="B43" s="129"/>
      <c r="C43" s="130"/>
      <c r="D43" s="130"/>
      <c r="E43" s="130"/>
      <c r="F43" s="130"/>
      <c r="G43" s="130"/>
      <c r="H43" s="130"/>
      <c r="I43" s="130"/>
      <c r="J43" s="130"/>
      <c r="K43" s="130"/>
    </row>
  </sheetData>
  <sheetProtection password="B29D" sheet="1" objects="1" scenarios="1"/>
  <mergeCells count="3">
    <mergeCell ref="E8:E13"/>
    <mergeCell ref="B42:K42"/>
    <mergeCell ref="B43:K43"/>
  </mergeCells>
  <pageMargins left="0.31496062992125984" right="0.11811023622047245" top="0.78740157480314965" bottom="0.78740157480314965" header="0.31496062992125984" footer="0.31496062992125984"/>
  <pageSetup paperSize="8" scale="8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Erläuterungen zum Modell</vt:lpstr>
      <vt:lpstr>Input und Output</vt:lpstr>
      <vt:lpstr>.</vt:lpstr>
      <vt:lpstr>'.'!Druckbereich</vt:lpstr>
      <vt:lpstr>'Input und Output'!Druckbereich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Melania Rudin</dc:creator>
  <cp:lastModifiedBy>Melania Rudin</cp:lastModifiedBy>
  <cp:lastPrinted>2019-04-05T21:58:57Z</cp:lastPrinted>
  <dcterms:created xsi:type="dcterms:W3CDTF">2011-02-10T11:35:29Z</dcterms:created>
  <dcterms:modified xsi:type="dcterms:W3CDTF">2019-08-21T15:57:42Z</dcterms:modified>
</cp:coreProperties>
</file>